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05"/>
  <workbookPr/>
  <mc:AlternateContent xmlns:mc="http://schemas.openxmlformats.org/markup-compatibility/2006">
    <mc:Choice Requires="x15">
      <x15ac:absPath xmlns:x15ac="http://schemas.microsoft.com/office/spreadsheetml/2010/11/ac" url="C:\Users\cespinosa\Desktop\PLANES 2022\PAAC 2022\"/>
    </mc:Choice>
  </mc:AlternateContent>
  <xr:revisionPtr revIDLastSave="0" documentId="8_{350F2F39-DB12-4991-ABDF-CD62E2E8976A}" xr6:coauthVersionLast="47" xr6:coauthVersionMax="47" xr10:uidLastSave="{00000000-0000-0000-0000-000000000000}"/>
  <bookViews>
    <workbookView xWindow="-120" yWindow="-120" windowWidth="29040" windowHeight="15840" tabRatio="852" firstSheet="2" activeTab="2" xr2:uid="{00000000-000D-0000-FFFF-FFFF00000000}"/>
  </bookViews>
  <sheets>
    <sheet name="Inventario" sheetId="9" r:id="rId1"/>
    <sheet name="1.1.Priorización trámites PAAC " sheetId="12" r:id="rId2"/>
    <sheet name="Anexo 2. Racionalización" sheetId="11" r:id="rId3"/>
  </sheets>
  <externalReferences>
    <externalReference r:id="rId4"/>
    <externalReference r:id="rId5"/>
    <externalReference r:id="rId6"/>
    <externalReference r:id="rId7"/>
  </externalReferences>
  <definedNames>
    <definedName name="\A">[1]ENTRADA!#REF!</definedName>
    <definedName name="\L">[1]ENTRADA!#REF!</definedName>
    <definedName name="__TC91">[1]ENTRADA!#REF!</definedName>
    <definedName name="_1994">[1]ENTRADA!#REF!</definedName>
    <definedName name="_xlnm._FilterDatabase" localSheetId="1" hidden="1">'1.1.Priorización trámites PAAC '!$K$16:$P$16</definedName>
    <definedName name="A_IMPRESIÓN_IM">[1]ENTRADA!#REF!</definedName>
    <definedName name="ad" hidden="1">{"empresa",#N/A,FALSE,"xEMPRESA"}</definedName>
    <definedName name="as" hidden="1">{"trimestre",#N/A,FALSE,"TRIMESTRE";"empresa",#N/A,FALSE,"xEMPRESA";"eaab",#N/A,FALSE,"EAAB";"epma",#N/A,FALSE,"EPMA";"emca",#N/A,FALSE,"EMCA"}</definedName>
    <definedName name="asd" hidden="1">{"emca",#N/A,FALSE,"EMCA"}</definedName>
    <definedName name="BORD1">[1]ENTRADA!#REF!</definedName>
    <definedName name="BORD2">[1]ENTRADA!#REF!</definedName>
    <definedName name="centrodecosto">#REF!</definedName>
    <definedName name="CONSOL">[1]ENTRADA!#REF!</definedName>
    <definedName name="dd">'[2]bienes y servicios'!$F$3:$F$3660</definedName>
    <definedName name="DOLARES">#REF!</definedName>
    <definedName name="MENUIMP">[1]ENTRADA!#REF!</definedName>
    <definedName name="OEC">[1]ENTRADA!#REF!</definedName>
    <definedName name="PESOS">#REF!</definedName>
    <definedName name="productos">#REF!</definedName>
    <definedName name="proyectos01">'[3]bienes y servicios'!$F$3:$F$3660</definedName>
    <definedName name="s" hidden="1">{"epma",#N/A,FALSE,"EPMA"}</definedName>
    <definedName name="sa" hidden="1">{"trimestre",#N/A,FALSE,"TRIMESTRE"}</definedName>
    <definedName name="sda" hidden="1">{"eaab",#N/A,FALSE,"EAAB"}</definedName>
    <definedName name="ss">[2]proyectos!$B$2:$B$60</definedName>
    <definedName name="sss">[1]ENTRADA!#REF!</definedName>
    <definedName name="TABRIL">[1]ENTRADA!#REF!</definedName>
    <definedName name="TAGOSTO">[1]ENTRADA!#REF!</definedName>
    <definedName name="TCI">[1]ENTRADA!#REF!</definedName>
    <definedName name="TCII">[1]ENTRADA!#REF!</definedName>
    <definedName name="TCIII">[1]ENTRADA!#REF!</definedName>
    <definedName name="TCIV">[1]ENTRADA!#REF!</definedName>
    <definedName name="TDIC">[1]ENTRADA!#REF!</definedName>
    <definedName name="TENERO">[1]ENTRADA!#REF!</definedName>
    <definedName name="TFEBRERO">[1]ENTRADA!#REF!</definedName>
    <definedName name="TJULIO">[1]ENTRADA!#REF!</definedName>
    <definedName name="TJUNIO">[1]ENTRADA!#REF!</definedName>
    <definedName name="TMARZO">[1]ENTRADA!#REF!</definedName>
    <definedName name="TMAYO">[1]ENTRADA!#REF!</definedName>
    <definedName name="TNOV">[1]ENTRADA!#REF!</definedName>
    <definedName name="TOCTUBRE">[1]ENTRADA!#REF!</definedName>
    <definedName name="TRIM1">[1]ENTRADA!#REF!</definedName>
    <definedName name="TRIM2">[1]ENTRADA!#REF!</definedName>
    <definedName name="TRIM3">[1]ENTRADA!#REF!</definedName>
    <definedName name="TRIM4">[1]ENTRADA!#REF!</definedName>
    <definedName name="TSEP">[1]ENTRADA!#REF!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xx">'[4]UNIDAD MEDIDA'!$D$2:$D$3</definedName>
    <definedName name="xxx">'[2]bienes y servicios'!$F$3:$F$3660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2" l="1"/>
  <c r="F25" i="12"/>
  <c r="F26" i="12"/>
  <c r="F17" i="12"/>
  <c r="F18" i="12"/>
  <c r="F19" i="12"/>
  <c r="F20" i="12"/>
  <c r="F21" i="12"/>
  <c r="F22" i="12"/>
  <c r="F24" i="12"/>
  <c r="F23" i="12"/>
  <c r="F27" i="12"/>
  <c r="F28" i="12"/>
  <c r="F29" i="12"/>
  <c r="G26" i="12" l="1"/>
  <c r="G59" i="12" l="1"/>
  <c r="D59" i="12"/>
  <c r="C59" i="12"/>
  <c r="H53" i="12"/>
  <c r="H52" i="12"/>
  <c r="H51" i="12"/>
  <c r="H50" i="12"/>
  <c r="H49" i="12"/>
  <c r="H48" i="12"/>
  <c r="H47" i="12"/>
  <c r="H46" i="12"/>
  <c r="H45" i="12"/>
  <c r="H44" i="12"/>
  <c r="H43" i="12"/>
  <c r="L14" i="12"/>
  <c r="K14" i="12"/>
  <c r="H60" i="12" l="1"/>
  <c r="H59" i="12"/>
  <c r="H54" i="12"/>
  <c r="I52" i="12" s="1"/>
  <c r="I47" i="12"/>
  <c r="H70" i="12"/>
  <c r="I60" i="12" s="1"/>
  <c r="J60" i="12" s="1"/>
  <c r="I54" i="12"/>
  <c r="I44" i="12"/>
  <c r="I45" i="12"/>
  <c r="I49" i="12"/>
  <c r="I53" i="12"/>
  <c r="I51" i="12" l="1"/>
  <c r="I48" i="12"/>
  <c r="I46" i="12"/>
  <c r="I50" i="12"/>
  <c r="I70" i="12"/>
  <c r="I68" i="12"/>
  <c r="I66" i="12"/>
  <c r="I64" i="12"/>
  <c r="I62" i="12"/>
  <c r="I67" i="12"/>
  <c r="I65" i="12"/>
  <c r="I63" i="12"/>
  <c r="I61" i="12"/>
  <c r="J61" i="12" s="1"/>
  <c r="I69" i="12"/>
  <c r="N28" i="12" l="1"/>
  <c r="G27" i="12"/>
  <c r="N26" i="12"/>
  <c r="G25" i="12"/>
  <c r="N27" i="12"/>
  <c r="N20" i="12"/>
  <c r="N18" i="12"/>
  <c r="N25" i="12"/>
  <c r="G18" i="12"/>
  <c r="N19" i="12"/>
  <c r="G19" i="12"/>
  <c r="N29" i="12"/>
  <c r="N21" i="12"/>
  <c r="N23" i="12"/>
  <c r="G21" i="12"/>
  <c r="G23" i="12"/>
  <c r="N22" i="12"/>
  <c r="N17" i="12"/>
  <c r="O17" i="12" s="1"/>
  <c r="G30" i="12"/>
  <c r="N24" i="12"/>
  <c r="G29" i="12"/>
  <c r="G20" i="12"/>
  <c r="G22" i="12"/>
  <c r="G17" i="12"/>
  <c r="H17" i="12" s="1"/>
  <c r="H18" i="12" s="1"/>
  <c r="H19" i="12" s="1"/>
  <c r="G28" i="12"/>
  <c r="G24" i="12"/>
  <c r="J62" i="12"/>
  <c r="J63" i="12" s="1"/>
  <c r="J64" i="12" s="1"/>
  <c r="J65" i="12" s="1"/>
  <c r="J66" i="12" s="1"/>
  <c r="J67" i="12" s="1"/>
  <c r="J68" i="12" s="1"/>
  <c r="J69" i="12" s="1"/>
  <c r="H20" i="12" l="1"/>
  <c r="H21" i="12" s="1"/>
  <c r="H22" i="12" s="1"/>
  <c r="O18" i="12"/>
  <c r="O19" i="12" s="1"/>
  <c r="O20" i="12" s="1"/>
  <c r="O21" i="12" s="1"/>
  <c r="O22" i="12" s="1"/>
  <c r="H23" i="12"/>
  <c r="H24" i="12" l="1"/>
  <c r="H25" i="12" s="1"/>
  <c r="H26" i="12" s="1"/>
  <c r="H27" i="12" s="1"/>
  <c r="H28" i="12" s="1"/>
  <c r="H29" i="12" s="1"/>
  <c r="O23" i="12"/>
  <c r="O24" i="12"/>
  <c r="O25" i="12"/>
  <c r="O26" i="12"/>
  <c r="O27" i="12"/>
  <c r="O28" i="12"/>
  <c r="O29" i="12"/>
</calcChain>
</file>

<file path=xl/sharedStrings.xml><?xml version="1.0" encoding="utf-8"?>
<sst xmlns="http://schemas.openxmlformats.org/spreadsheetml/2006/main" count="151" uniqueCount="95">
  <si>
    <t xml:space="preserve"> TRÁMITES Y SERVICIOS INSCRITOS EN EL SUIT </t>
  </si>
  <si>
    <t>OPA</t>
  </si>
  <si>
    <r>
      <t xml:space="preserve">1. Solicitud usuario ICFES : </t>
    </r>
    <r>
      <rPr>
        <sz val="9"/>
        <rFont val="Verdana"/>
        <family val="2"/>
      </rPr>
      <t>Obtener el código para identificarse como institución educativa ante el Instituto Colombiano Para La Evaluación De La Educación ICFES, con el fin de ingresar a la plataforma y llevar a cabo los procesos de inscripción a los exámenes aplicados por el Instituto</t>
    </r>
    <r>
      <rPr>
        <b/>
        <sz val="9"/>
        <rFont val="Verdana"/>
        <family val="2"/>
      </rPr>
      <t>.</t>
    </r>
  </si>
  <si>
    <r>
      <t>2. Corrección / cambio legal de datos en nombres, apellidos documento y/o tipos de documento de identidad:</t>
    </r>
    <r>
      <rPr>
        <sz val="9"/>
        <rFont val="Verdana"/>
        <family val="2"/>
      </rPr>
      <t>Realizar las correcciones por errores de digitación y/o cambio legal de los datos registrados al momento de hacer el proceso de inscripción. Los datos que se pueden modificar son: nombres, apellidos, tipo de documento y número de documento. Se debe generar en las fechas establecidas según la publicación del calendario del año en mención o posterior a la publicación de resultado.</t>
    </r>
  </si>
  <si>
    <r>
      <t>3.Certificación para legalización o apostilla de documentos expedidos por el Instituto Colombiano para La Evaluación de La Educación ICFES:</t>
    </r>
    <r>
      <rPr>
        <sz val="9"/>
        <rFont val="Verdana"/>
        <family val="2"/>
      </rPr>
      <t xml:space="preserve"> Obtener la certificación para la legalización o apostilla de los documentos que son expedidos por el Instituto Colombiano para La Evaluación de La Educación ICFES, con el fin de que tengan validez en el exterior y cumplir con los requisitos establecidos por el Ministerio de Relaciones Exteriores.</t>
    </r>
  </si>
  <si>
    <r>
      <t xml:space="preserve">4.Resultados agregados de instituciones educativas: </t>
    </r>
    <r>
      <rPr>
        <sz val="9"/>
        <rFont val="Verdana"/>
        <family val="2"/>
      </rPr>
      <t>Consultar la información correspondiente a los resultados agregados de los establecimientos educativos de todo el país en los Exámenes Saber 11º y Saber Pro, con el fin de que éstos generen planes de acción y mejora para fortalecer la calidad educativa del país.</t>
    </r>
  </si>
  <si>
    <r>
      <t xml:space="preserve">5.Verificación de títulos expedidos por ICFES: </t>
    </r>
    <r>
      <rPr>
        <sz val="9"/>
        <rFont val="Verdana"/>
        <family val="2"/>
      </rPr>
      <t>Acceder a la herramienta por medio de la cual se pueden confirmar la validez del diploma y/o el acta de grado expedidos por el Instituto Colombiano para la Evaluación de la Educación ICFES.</t>
    </r>
  </si>
  <si>
    <r>
      <t xml:space="preserve">6.Verificación de los resultados Saber 11° y Validación del bachillerato: </t>
    </r>
    <r>
      <rPr>
        <sz val="9"/>
        <rFont val="Verdana"/>
        <family val="2"/>
      </rPr>
      <t>Verificar los resultados obtenidos del Examen de Estado de la Educación Media, Saber 11° y del Examen Validación del Bachillerato Académico, para ingreso a los diferentes programas de educación superior.</t>
    </r>
  </si>
  <si>
    <r>
      <t xml:space="preserve">7. Consulta resultados históricos (FTP): </t>
    </r>
    <r>
      <rPr>
        <sz val="9"/>
        <rFont val="Verdana"/>
        <family val="2"/>
      </rPr>
      <t>Consultar las bases de datos con los resultados a nivel general de las pruebas aplicadas por el Instituto Colombiano para la Evaluación de la Educación - ICFES, la cual está dirigida a investigadores, grupos de investigación y/o ciudadanos en general que quieran usar esta info</t>
    </r>
    <r>
      <rPr>
        <b/>
        <sz val="9"/>
        <rFont val="Verdana"/>
        <family val="2"/>
      </rPr>
      <t>rmación en estudios.</t>
    </r>
  </si>
  <si>
    <r>
      <t xml:space="preserve">8.Certificaciones relacionadas con los resultados de los Exámenes Saber 11° y Saber Pro: </t>
    </r>
    <r>
      <rPr>
        <sz val="9"/>
        <rFont val="Verdana"/>
        <family val="2"/>
      </rPr>
      <t>Obtener certificados relacionados con la presentación y resultados de los exámenes practicados por el Icfes como certificado de asistencia, certificado de puesto ocupado a nivel nacional, departamental o institucional, certificado de reconocimiento Andrés Bello y mejores resultados por puntajes altos en las diferentes pruebas.</t>
    </r>
  </si>
  <si>
    <t>TRÁMITE</t>
  </si>
  <si>
    <r>
      <t xml:space="preserve">9.Inscripción, aplicación y resultados del Examen de Estado de la Educación Media Saber 11°: </t>
    </r>
    <r>
      <rPr>
        <sz val="9"/>
        <rFont val="Verdana"/>
        <family val="2"/>
      </rPr>
      <t>Presentar el Examen de Estado de la Educación Media Saber 11°, el cual comprueba el grado de desarrollo de las competencias de los estudiantes que están por terminar el bachillerato y que buscan ingresar a la educación superior.</t>
    </r>
  </si>
  <si>
    <r>
      <t xml:space="preserve">10. Inscripción, aplicación y resultados del Examen de Ensayo de la Educación Media Pre Saber 11°: </t>
    </r>
    <r>
      <rPr>
        <sz val="9"/>
        <rFont val="Verdana"/>
        <family val="2"/>
      </rPr>
      <t>Presentar el Examen de Ensayo de la Educación Media Pre Saber 11°, el cual permite a estudiantes y/o aspirantes de validación del bachillerato familiarizarse con las condiciones, la estructura, el tipo de preguntas y el tiempo para contestar el Examen de Estado de la Educación Media Saber 11°. Importante: los resultados de las pruebas Pre Saber no son validos para ingresar a la educación superior.</t>
    </r>
  </si>
  <si>
    <r>
      <t xml:space="preserve">11.Inscripción, aplicación y resultados del Examen de Estado de Calidad de la Educación Superior, Saber Pro: </t>
    </r>
    <r>
      <rPr>
        <sz val="9"/>
        <rFont val="Verdana"/>
        <family val="2"/>
      </rPr>
      <t>Presentar las pruebas que evalúan las competencias de los estudiantes que están próximos a culminar los distintos programas de pregrado y que hayan aprobado, por lo menos el 75% de los créditos académicos del programa que están cursando o que tengan previsto graduarse en el año siguiente a la próxima fecha de aplicación del examen.</t>
    </r>
  </si>
  <si>
    <r>
      <t xml:space="preserve">12. Inscripción, aplicación y resultados Examen de Validación del Bachillerato. </t>
    </r>
    <r>
      <rPr>
        <sz val="9"/>
        <rFont val="Verdana"/>
        <family val="2"/>
      </rPr>
      <t>Ofrecer a las personas mayores de 18 años, que por diversas razones no pudieron culminar el ciclo de educación formal en instituciones educativas regulares, la opción de certificar las competencias exigidas para obtener el título de bachiller académico.</t>
    </r>
  </si>
  <si>
    <r>
      <t xml:space="preserve">13. Reconocimiento de exámenes presentados en el exterior. </t>
    </r>
    <r>
      <rPr>
        <sz val="9"/>
        <rFont val="Verdana"/>
        <family val="2"/>
      </rPr>
      <t>Reconocer a las personas que hayan obtenido el título de bachiller fuera del país, la validez de exámenes similares al Examen de Estado de la Educación Media Saber 11°, presentados en el exterior, con el fin de que puedan acceder a la educación superior en Colombia.</t>
    </r>
  </si>
  <si>
    <t>HERRAMIENTA PARA LA PRIORIZACIÓN DE TRÁMITES</t>
  </si>
  <si>
    <r>
      <rPr>
        <b/>
        <sz val="9"/>
        <rFont val="Arial"/>
        <family val="2"/>
      </rPr>
      <t>PASOS</t>
    </r>
    <r>
      <rPr>
        <sz val="9"/>
        <rFont val="Arial"/>
        <family val="2"/>
      </rPr>
      <t xml:space="preserve">
1. El ejercicio anteriormente realizado de caracterización de la participación le permitirá hacer un primer filtro para decantar los trámites que sí corresponde a la entidad analizar con esta herramienta y descartar aquellos que por falta de competencia u otro criterio no serán objeto de análisis para priorización. 
2. Antes de usar la herramienta, lea con detenimiento  la metodología de la Campaña. En particular, el Anexo 02. Metodología para racionalización de trámites. Esto le faciltiará comprender cómo usarla. 
3. Luego de leer la metodología, decida si va a priorizar por criterio único o múltiple y posteriormente utilice la herramienta según el caso. </t>
    </r>
  </si>
  <si>
    <t>1. POR CRITERIO ÚNICO</t>
  </si>
  <si>
    <t>Instrucciones (De click en el signo + para acceder a las instrucciones)</t>
  </si>
  <si>
    <t xml:space="preserve">1. Definir el criterio de priorización bajo el cual se evaluarán los diferentes trámites. Incluirlo en la celda C14.        
2. Para cada uno de los trámites del inventario, se cuantifica dicho criterio. Esto se debe realizar, en la medida de lo posible, empleando datos y mediciones objetivas (tiempo del trámite, costos para el usuario, costos para la entidad, número de errores, etc.). En algunos casos en los que no se cuente información cuantitativa, se deberá asignar una valoración ordinal y cuantificarla (por ejemplo, muy bueno 4, bueno 3, regular 2 o malo 1; o una escala de 0 a 10 según el grado de aporte o cumplimiento del trámite para dicho criterio).       
3. "Esta información se tabula en una hoja de cálculo y se organiza ascendente o descendentemente. Para su organización, se debe considerar la naturaleza del criterio y la forma como aporta a la generación de valor. Por ejemplo, si vamos a priorizar por tiempos, se debe considerar priorizar los trámites de mayor a menor tiempo de realización. Por el contrario, si se va a priorizar según escalas de satisfacción del usuario, se deberá priorizar los trámites de menor a mayor grado de satisfacción.
 3,1 En la columna C se ubican los nombres de los trámites.    
 3,2 En la columna D se ubica la cuantificación del criterio.    
 3,3 Se habilita espacio para 15 trámites:      
  3.3.1. Si se tienen menos trámites, se deben dejar en blanco las columnas C y D que no tengan datos de trámite.      
  3.3.2. Si se tienen más trámites, se deben insertar filas y ajustar las fórmulas de los totales (fila 32).      
 3,4 Se debe seleccionar y copiar la tabla de las columnas B a E, sin incluir la fila de totales.       
 3,5 La selección copiada se pega en las columnas I a L.    
 3,6 Se habilita el filtro y se ordenan según la columna K. Se ordenarán ascendente o descendentemente dependiendo de la forma como aporta  la generación de valor.  
4. Las columnas L y M muestran el "Porcentaje sobre el total" y el "Porcentaje acumulado": 
 4,1 Columna L "Porcentaje sobre el total": indica el peso porcentual que tiene la evaluación del criterio para cada trámite, respecto al total de todos los trámites (fila del trámite dividido por la fila 32).       
 4,2 Columna M "Porcentaje acumulado": esta tabla va acumulando la suma de los porcentajes (columna L) de los trámites ubicados más arriba de la tabla. De esta manera, por ejemplo, para el tercer trámite que se encuentre en la tabla, la columna M muestra el acumulado (suma) de los porcentajes de los trámites ubicados en la primera, segunda y tercera fila. Esto permite deducir que los 3 primeros trámites de la tabla, representan el X % de la cuantificación del criterio (según el ejemplo, los 3 primeros trámites representan el 65% de los errores).       
5. "Con la información tabulada y organizada, se podrán identificar los pocos trámites que mayor impacto tienen (identificarlos manualmente en la columna N). La entidad escogerá el número de trámites según las capacidades de abordarlos, los recursos disponibles, y el alcance definido para el proceso de racionalización. Si se desea, se puede realizar un gráfico de barras para la representación visual.
</t>
  </si>
  <si>
    <t>Tabla para priorizar (De click en el signo + para acceder a la herramienta)</t>
  </si>
  <si>
    <t>Criterio:</t>
  </si>
  <si>
    <t>Cantidad de PQRs recibidas y solicitudes realizadas (En línea, parcialmente en línea y presenciales)</t>
  </si>
  <si>
    <t>#</t>
  </si>
  <si>
    <t>Trámite</t>
  </si>
  <si>
    <t>Solicitudes en realizadas ( (En línea, parcialmente en línea y presenciales)</t>
  </si>
  <si>
    <t>PQRD recibidas</t>
  </si>
  <si>
    <t>Total</t>
  </si>
  <si>
    <t>Porcentaje sobre el total</t>
  </si>
  <si>
    <t>Porcentaje acumulado</t>
  </si>
  <si>
    <t>Cuantificación criterio</t>
  </si>
  <si>
    <t>A priorizar</t>
  </si>
  <si>
    <t>Inscripción, aplicación y resultados del Examen de Estado de la Educación Media Saber 11°</t>
  </si>
  <si>
    <t>Inscripción, aplicación y resultados del Examen de Estado de Calidad de la Educación Superior, Saber Pro</t>
  </si>
  <si>
    <t>Resultados agregados de instituciones educativas</t>
  </si>
  <si>
    <t xml:space="preserve">Solicitud usuario ICFES </t>
  </si>
  <si>
    <t>Verificación de los resultados Saber 11° y Validación del bachillerato</t>
  </si>
  <si>
    <t>Certificaciones relacionadas con los resultados de los Exámenes Saber 11° y Saber Pro</t>
  </si>
  <si>
    <t>Inscripción, aplicación y resultados Examen Validación del Bachillerato</t>
  </si>
  <si>
    <t>Incremento puntaje sobre el Examen de Estado de Ingreso a la Educación Superior por prestación de servicio militar obligatorio</t>
  </si>
  <si>
    <t>Verificación de títulos expedidos por ICFES</t>
  </si>
  <si>
    <t>Presentar el Examen de Ensayo de la Educación Media Pre Saber 11°</t>
  </si>
  <si>
    <t>Inscripción, aplicación y resultados del Examen de Ensayo de la Educación Media Pre Saber 11°</t>
  </si>
  <si>
    <t>Corrección / cambio legal de datos en nombres, apellidos documento y/o tipos de documento de identidad</t>
  </si>
  <si>
    <t>Certificación para legalización o apostilla de documentos expedidos por el Instituto Colombiano para La Evaluación de La Educación ICFES</t>
  </si>
  <si>
    <t>Consulta resultados históricos (FTP)</t>
  </si>
  <si>
    <t>Totales</t>
  </si>
  <si>
    <t>2. POR CRITERIO MÚLTIPLE</t>
  </si>
  <si>
    <t xml:space="preserve">1) Definir el listado de criterios de priorización bajo los cuales se evaluarán los diferentes trámites, para lo cual se proponer usar algunos de los criterios definidos al principio de este documento, y en caso necesario, incluir criterios adicionales definidos por la entidad.
2) Establecer una priorización numérica para cada criterio, a mayor valor asignado, mayor prioridad, de modo que la sumatoria de las ponderaciones de todos los criterios escogidos sea de 100 puntos.
3) Para cada trámite, identificar si el mismo está asociado o no con los criterios establecidos. Asignar el número 1 si está asociado o el número 0 si no lo está.
4) Para cada trámite multiplicar el valor de la ponderación del criterio por la calificación respecto a la relación del trámite con el mismo y sumar el resultado de cada multiplicación por filas y por la columna de suma de ponderaciones. 
5) Posteriormente se calcula el porcentaje de cada ponderación respecto al total de la columna suma de ponderaciones.
6) Ordenar los trámites de mayor a menor según el valor de la columna de porcentaje respecto al total y calcular el porcentaje acumulado con el fin de tener una medición que permita identificar el Pareto o número vital de trámites que representa el mayor número de criterios y cuya racionalización es relevante para solucionar el mayor porcentaje de errores en la gestión. </t>
  </si>
  <si>
    <t>Criterios de priorización</t>
  </si>
  <si>
    <t>Criterio 1</t>
  </si>
  <si>
    <t>Criterio 2</t>
  </si>
  <si>
    <t>Criterio n</t>
  </si>
  <si>
    <t>Suma ponderaciones</t>
  </si>
  <si>
    <t xml:space="preserve">% sobre el total </t>
  </si>
  <si>
    <t>Ponderación por criterio</t>
  </si>
  <si>
    <t>Trámite 1</t>
  </si>
  <si>
    <t>Trámite 2</t>
  </si>
  <si>
    <t>Trámite 3</t>
  </si>
  <si>
    <t>Trámite 4</t>
  </si>
  <si>
    <t>Trámite 5</t>
  </si>
  <si>
    <t>Trámite 6</t>
  </si>
  <si>
    <t>Trámite 7</t>
  </si>
  <si>
    <t>Trámite 8</t>
  </si>
  <si>
    <t>Trámite 9</t>
  </si>
  <si>
    <t>Trámite 10</t>
  </si>
  <si>
    <t xml:space="preserve">Total </t>
  </si>
  <si>
    <t>%  acumulado</t>
  </si>
  <si>
    <t>Formulación estrategia de racionalización - Estado simple, Colombia Ágil  
Propuesta para comité sectorial a incluir en el PAAC</t>
  </si>
  <si>
    <t>DATOS TRÁMITES A RACIONALIZAR</t>
  </si>
  <si>
    <t>ACCIONES DE RACIONALIZACIÓN A DESARROLLAR</t>
  </si>
  <si>
    <t>PLAN DE EJECUCIÓN</t>
  </si>
  <si>
    <t>Sector</t>
  </si>
  <si>
    <t>Entidad</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</si>
  <si>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</si>
  <si>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</si>
  <si>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</si>
  <si>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</si>
  <si>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</si>
  <si>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</si>
  <si>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</si>
  <si>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inicio</t>
  </si>
  <si>
    <t>Fecha final racionalización</t>
  </si>
  <si>
    <t>Fecha final Implementación</t>
  </si>
  <si>
    <t>Responsable</t>
  </si>
  <si>
    <t xml:space="preserve">Educación </t>
  </si>
  <si>
    <t>Instituto Colombiano Para la Evaluación de la Educación</t>
  </si>
  <si>
    <t xml:space="preserve">Corrección de datos en nombres, apellidos, documento y/o tipo de documento de identidad y/o cambio legal de nombres. </t>
  </si>
  <si>
    <t xml:space="preserve">Este servicio está asociado a los trámites, inscripción, aplicación y resultados Examen Pre Saber (Examen de Ensayo), inscripción, aplicación y resultados Examen de Estado de la Educación Media, Saber 11°, inscripción, aplicación y resultados Examen Validación del Bachillerato e inscripción, aplicación y resultados Examen Saber Pro y TYT, en este sentido el criterio de priorización no sólo tiene en cuenta el número de solictudes del servicio y pqrsd de correcciones de datos, sino también  apunta a la mejora de los servicios asociados relacionados que poseen la mayor participación en el total de transacciones. 
Su propósito es realizar las correcciones por errores de digitación en los registros realizados al examen (nombres, apellidos, tipo de documento ,número de documento, fechas de nacimiento y correo electrónico) y/o cambio legal de nombre por reconocimiento o situaciones legales. </t>
  </si>
  <si>
    <t>Actualmente cuando se realiza una solicitud de corrección de datos mediante el formulario de atención electrónica se cuenta con 10 días habiles para dar respuesta, con la presente mejora se busca disminuir ese tiempo, dando respuesta  de manera inmediata habilitando la opción de solicitar el servicio por el canal chat.</t>
  </si>
  <si>
    <t>1. Evitar la presencia del ciudadano en las ventanillas del Estado haciendo uso de medios tecnológicos y de comunicación.
2. Disminución de los requerimientos asociados al trámite de inscripción a los exámenes que ofrece el Instituto.
3, Los ciudadanos contaran con la habilitación del servicio de corrección de datos en el chat de la Entidad.</t>
  </si>
  <si>
    <t xml:space="preserve">Tecnólogica </t>
  </si>
  <si>
    <r>
      <t xml:space="preserve">1. Situación a mejorar: </t>
    </r>
    <r>
      <rPr>
        <sz val="7"/>
        <rFont val="SansSerif"/>
      </rPr>
      <t>Habilitar el proceso de solicitud de corrección de datos a traves del canal Chat</t>
    </r>
  </si>
  <si>
    <t>Direccion de Tecnología e Información
Unidad de Atención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</si>
</sst>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1">
    <font>
      <sz val="11"/>
      <name val="Arial"/>
    </font>
    <font>
      <sz val="11"/>
      <color theme="1"/>
      <name val="Calibri"/>
      <family val="2"/>
      <scheme val="minor"/>
    </font>
    <font>
      <sz val="10"/>
      <name val="Arial"/>
      <family val="2"/>
    </font>
    <font>
      <sz val="9"/>
      <name val="SansSerif"/>
    </font>
    <font>
      <b/>
      <sz val="9"/>
      <color indexed="72"/>
      <name val="SansSerif"/>
    </font>
    <font>
      <b/>
      <sz val="7"/>
      <color indexed="72"/>
      <name val="SansSerif"/>
    </font>
    <font>
      <sz val="7"/>
      <color indexed="72"/>
      <name val="SansSerif"/>
    </font>
    <font>
      <sz val="11"/>
      <name val="Arial"/>
      <family val="2"/>
    </font>
    <font>
      <b/>
      <sz val="11"/>
      <color theme="1"/>
      <name val="Calibri"/>
      <family val="2"/>
      <scheme val="minor"/>
    </font>
    <font>
      <sz val="24"/>
      <color theme="0"/>
      <name val="Calibri"/>
      <family val="2"/>
      <scheme val="minor"/>
    </font>
    <font>
      <sz val="9"/>
      <name val="Verdana"/>
      <family val="2"/>
    </font>
    <font>
      <b/>
      <sz val="9"/>
      <color theme="0"/>
      <name val="Verdana"/>
      <family val="2"/>
    </font>
    <font>
      <b/>
      <sz val="9"/>
      <name val="Verdana"/>
      <family val="2"/>
    </font>
    <font>
      <b/>
      <sz val="7"/>
      <name val="SansSerif"/>
    </font>
    <font>
      <sz val="7"/>
      <name val="SansSerif"/>
    </font>
    <font>
      <b/>
      <sz val="11"/>
      <color theme="0"/>
      <name val="Arial"/>
      <family val="2"/>
    </font>
    <font>
      <sz val="9"/>
      <name val="Arial"/>
      <family val="2"/>
    </font>
    <font>
      <b/>
      <sz val="9"/>
      <name val="Arial"/>
      <family val="2"/>
    </font>
    <font>
      <b/>
      <sz val="11"/>
      <name val="Arial"/>
      <family val="2"/>
    </font>
    <font>
      <sz val="8"/>
      <name val="Arial"/>
      <family val="2"/>
    </font>
    <font>
      <sz val="11"/>
      <name val="Arial"/>
    </font>
  </fonts>
  <fills count="10">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indexed="9"/>
        <bgColor indexed="64"/>
      </patternFill>
    </fill>
    <fill>
      <patternFill patternType="solid">
        <fgColor theme="4"/>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7">
    <xf numFmtId="0" fontId="0" fillId="0" borderId="0"/>
    <xf numFmtId="0" fontId="2" fillId="0" borderId="0" applyNumberFormat="0" applyFont="0" applyFill="0" applyBorder="0" applyAlignment="0" applyProtection="0"/>
    <xf numFmtId="0" fontId="7" fillId="0" borderId="0"/>
    <xf numFmtId="0" fontId="2" fillId="0" borderId="0" applyNumberFormat="0" applyFont="0" applyFill="0" applyBorder="0" applyAlignment="0" applyProtection="0"/>
    <xf numFmtId="0" fontId="1" fillId="0" borderId="0"/>
    <xf numFmtId="9" fontId="7" fillId="0" borderId="0" applyFont="0" applyFill="0" applyBorder="0" applyAlignment="0" applyProtection="0"/>
    <xf numFmtId="9" fontId="20" fillId="0" borderId="0" applyFont="0" applyFill="0" applyBorder="0" applyAlignment="0" applyProtection="0"/>
  </cellStyleXfs>
  <cellXfs count="63">
    <xf numFmtId="0" fontId="0" fillId="0" borderId="0" xfId="0"/>
    <xf numFmtId="0" fontId="12" fillId="2" borderId="1" xfId="0" applyFont="1" applyFill="1" applyBorder="1" applyAlignment="1">
      <alignment horizontal="center" vertical="center"/>
    </xf>
    <xf numFmtId="0" fontId="6" fillId="5" borderId="9" xfId="3" applyFont="1" applyFill="1" applyBorder="1" applyAlignment="1">
      <alignment horizontal="center" vertical="center" wrapText="1"/>
    </xf>
    <xf numFmtId="0" fontId="6" fillId="5" borderId="9" xfId="3" applyFont="1" applyFill="1" applyBorder="1" applyAlignment="1">
      <alignment horizontal="left" vertical="center" wrapText="1"/>
    </xf>
    <xf numFmtId="0" fontId="2" fillId="2" borderId="0" xfId="3" applyNumberFormat="1" applyFont="1" applyFill="1" applyBorder="1" applyAlignment="1"/>
    <xf numFmtId="0" fontId="6" fillId="5" borderId="1" xfId="3" applyFont="1" applyFill="1" applyBorder="1" applyAlignment="1">
      <alignment horizontal="center" vertical="center" wrapText="1"/>
    </xf>
    <xf numFmtId="14" fontId="6" fillId="5" borderId="9" xfId="3" applyNumberFormat="1" applyFont="1" applyFill="1" applyBorder="1" applyAlignment="1">
      <alignment horizontal="center" vertical="center" wrapText="1"/>
    </xf>
    <xf numFmtId="0" fontId="13" fillId="5" borderId="1" xfId="3" applyFont="1" applyFill="1" applyBorder="1" applyAlignment="1">
      <alignment horizontal="center" vertical="center" wrapText="1"/>
    </xf>
    <xf numFmtId="0" fontId="6" fillId="5" borderId="1" xfId="3" applyFont="1" applyFill="1" applyBorder="1" applyAlignment="1">
      <alignment vertical="center" wrapText="1"/>
    </xf>
    <xf numFmtId="0" fontId="6" fillId="5" borderId="10" xfId="3" applyFont="1" applyFill="1" applyBorder="1" applyAlignment="1">
      <alignment horizontal="center" vertical="center" wrapText="1"/>
    </xf>
    <xf numFmtId="0" fontId="3" fillId="2" borderId="0" xfId="3" applyNumberFormat="1" applyFont="1" applyFill="1" applyBorder="1" applyAlignment="1" applyProtection="1">
      <alignment horizontal="left" vertical="top" wrapText="1"/>
    </xf>
    <xf numFmtId="0" fontId="2" fillId="2" borderId="0" xfId="3" applyNumberFormat="1" applyFont="1" applyFill="1" applyBorder="1" applyAlignment="1">
      <alignment horizontal="center"/>
    </xf>
    <xf numFmtId="0" fontId="13" fillId="5" borderId="9" xfId="3" applyFont="1" applyFill="1" applyBorder="1" applyAlignment="1">
      <alignment horizontal="center" vertical="center" wrapText="1"/>
    </xf>
    <xf numFmtId="0" fontId="3" fillId="2" borderId="0" xfId="3" applyNumberFormat="1" applyFont="1" applyFill="1" applyBorder="1" applyAlignment="1" applyProtection="1">
      <alignment horizontal="center" vertical="top" wrapText="1"/>
    </xf>
    <xf numFmtId="0" fontId="5" fillId="4" borderId="13" xfId="3" applyNumberFormat="1" applyFont="1" applyFill="1" applyBorder="1" applyAlignment="1" applyProtection="1">
      <alignment horizontal="center" vertical="center" wrapText="1"/>
    </xf>
    <xf numFmtId="0" fontId="5" fillId="4" borderId="8" xfId="3" applyNumberFormat="1" applyFont="1" applyFill="1" applyBorder="1" applyAlignment="1" applyProtection="1">
      <alignment horizontal="center" vertical="center" wrapText="1"/>
    </xf>
    <xf numFmtId="0" fontId="5" fillId="4" borderId="8" xfId="3" applyFont="1" applyFill="1" applyBorder="1" applyAlignment="1">
      <alignment horizontal="center" vertical="center" wrapText="1"/>
    </xf>
    <xf numFmtId="0" fontId="5" fillId="4" borderId="7" xfId="3" applyNumberFormat="1" applyFont="1" applyFill="1" applyBorder="1" applyAlignment="1" applyProtection="1">
      <alignment horizontal="center" vertical="center" wrapText="1"/>
    </xf>
    <xf numFmtId="0" fontId="7" fillId="2" borderId="0" xfId="2" applyFill="1"/>
    <xf numFmtId="0" fontId="7" fillId="2" borderId="0" xfId="2" applyFill="1" applyAlignment="1">
      <alignment horizontal="center"/>
    </xf>
    <xf numFmtId="0" fontId="19" fillId="2" borderId="0" xfId="2" applyFont="1" applyFill="1" applyAlignment="1">
      <alignment vertical="top" wrapText="1"/>
    </xf>
    <xf numFmtId="0" fontId="19" fillId="2" borderId="0" xfId="2" applyFont="1" applyFill="1" applyAlignment="1">
      <alignment horizontal="center" vertical="top" wrapText="1"/>
    </xf>
    <xf numFmtId="0" fontId="8" fillId="2" borderId="0" xfId="2" applyFont="1" applyFill="1"/>
    <xf numFmtId="0" fontId="7" fillId="2" borderId="1" xfId="2" applyFill="1" applyBorder="1"/>
    <xf numFmtId="164" fontId="7" fillId="2" borderId="1" xfId="2" applyNumberFormat="1" applyFill="1" applyBorder="1" applyAlignment="1">
      <alignment horizontal="center" vertical="center"/>
    </xf>
    <xf numFmtId="9" fontId="7" fillId="2" borderId="1" xfId="2" applyNumberFormat="1" applyFill="1" applyBorder="1"/>
    <xf numFmtId="0" fontId="7" fillId="8" borderId="1" xfId="2" applyFill="1" applyBorder="1" applyAlignment="1">
      <alignment horizontal="center"/>
    </xf>
    <xf numFmtId="9" fontId="0" fillId="2" borderId="1" xfId="5" applyFont="1" applyFill="1" applyBorder="1"/>
    <xf numFmtId="0" fontId="18" fillId="2" borderId="0" xfId="2" applyFont="1" applyFill="1" applyAlignment="1">
      <alignment horizontal="center" vertical="top"/>
    </xf>
    <xf numFmtId="0" fontId="7" fillId="4" borderId="2" xfId="2" applyFill="1" applyBorder="1" applyAlignment="1">
      <alignment horizontal="center"/>
    </xf>
    <xf numFmtId="0" fontId="7" fillId="4" borderId="3" xfId="2" applyFill="1" applyBorder="1"/>
    <xf numFmtId="0" fontId="7" fillId="4" borderId="3" xfId="2" applyFill="1" applyBorder="1" applyAlignment="1">
      <alignment horizontal="center"/>
    </xf>
    <xf numFmtId="0" fontId="7" fillId="4" borderId="15" xfId="2" applyFill="1" applyBorder="1"/>
    <xf numFmtId="0" fontId="7" fillId="2" borderId="1" xfId="2" applyFill="1" applyBorder="1" applyAlignment="1">
      <alignment horizontal="left"/>
    </xf>
    <xf numFmtId="0" fontId="8" fillId="4" borderId="14" xfId="2" applyFont="1" applyFill="1" applyBorder="1" applyAlignment="1">
      <alignment horizontal="center" vertical="center" wrapText="1"/>
    </xf>
    <xf numFmtId="0" fontId="8" fillId="4" borderId="1" xfId="2" applyFont="1" applyFill="1" applyBorder="1" applyAlignment="1">
      <alignment horizontal="center" vertical="center" wrapText="1"/>
    </xf>
    <xf numFmtId="0" fontId="7" fillId="2" borderId="1" xfId="2" applyFill="1" applyBorder="1" applyAlignment="1">
      <alignment horizontal="center"/>
    </xf>
    <xf numFmtId="0" fontId="18" fillId="2" borderId="0" xfId="2" applyFont="1" applyFill="1" applyAlignment="1">
      <alignment horizontal="left" vertical="top"/>
    </xf>
    <xf numFmtId="0" fontId="12" fillId="0" borderId="1" xfId="0" applyFont="1" applyBorder="1" applyAlignment="1">
      <alignment horizontal="center" vertical="center"/>
    </xf>
    <xf numFmtId="0" fontId="7" fillId="2" borderId="1" xfId="2" applyFill="1" applyBorder="1" applyAlignment="1">
      <alignment horizontal="center" vertical="center"/>
    </xf>
    <xf numFmtId="9" fontId="1" fillId="4" borderId="1" xfId="6" applyFont="1" applyFill="1" applyBorder="1" applyAlignment="1">
      <alignment horizontal="center" vertical="center"/>
    </xf>
    <xf numFmtId="9" fontId="7" fillId="2" borderId="1" xfId="6" applyFont="1" applyFill="1" applyBorder="1"/>
    <xf numFmtId="0" fontId="12" fillId="9"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8" fillId="4" borderId="1" xfId="2" applyFont="1" applyFill="1" applyBorder="1" applyAlignment="1">
      <alignment horizontal="center" vertical="center" wrapText="1"/>
    </xf>
    <xf numFmtId="0" fontId="7" fillId="2" borderId="1" xfId="2" applyFill="1" applyBorder="1" applyAlignment="1">
      <alignment horizontal="center"/>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14" xfId="2" applyFont="1" applyFill="1" applyBorder="1" applyAlignment="1">
      <alignment horizontal="center" vertical="center"/>
    </xf>
    <xf numFmtId="0" fontId="8" fillId="4" borderId="9" xfId="2" applyFont="1" applyFill="1" applyBorder="1" applyAlignment="1">
      <alignment horizontal="center" vertical="center"/>
    </xf>
    <xf numFmtId="0" fontId="18" fillId="2" borderId="0" xfId="2" applyFont="1" applyFill="1" applyAlignment="1">
      <alignment horizontal="left" vertical="top"/>
    </xf>
    <xf numFmtId="0" fontId="15" fillId="3" borderId="0" xfId="2" applyFont="1" applyFill="1" applyAlignment="1">
      <alignment horizontal="center"/>
    </xf>
    <xf numFmtId="0" fontId="16" fillId="2" borderId="0" xfId="2" applyFont="1" applyFill="1" applyAlignment="1">
      <alignment horizontal="left" vertical="top" wrapText="1"/>
    </xf>
    <xf numFmtId="0" fontId="18" fillId="7" borderId="0" xfId="2" applyFont="1" applyFill="1" applyAlignment="1">
      <alignment horizontal="center"/>
    </xf>
    <xf numFmtId="0" fontId="19" fillId="2" borderId="0" xfId="2" applyFont="1" applyFill="1" applyAlignment="1">
      <alignment horizontal="left" vertical="top" wrapText="1"/>
    </xf>
    <xf numFmtId="0" fontId="19" fillId="2" borderId="0" xfId="2" applyFont="1" applyFill="1" applyAlignment="1">
      <alignment horizontal="left" vertical="top"/>
    </xf>
    <xf numFmtId="0" fontId="7" fillId="2" borderId="0" xfId="2" applyFill="1" applyAlignment="1">
      <alignment horizontal="left"/>
    </xf>
    <xf numFmtId="0" fontId="2" fillId="2" borderId="0" xfId="3" applyNumberFormat="1" applyFont="1" applyFill="1" applyBorder="1" applyAlignment="1"/>
    <xf numFmtId="0" fontId="9" fillId="3" borderId="0" xfId="3" applyNumberFormat="1" applyFont="1" applyFill="1" applyBorder="1" applyAlignment="1">
      <alignment horizontal="center" wrapText="1"/>
    </xf>
    <xf numFmtId="0" fontId="9" fillId="3" borderId="0" xfId="3" applyNumberFormat="1" applyFont="1" applyFill="1" applyBorder="1" applyAlignment="1">
      <alignment horizontal="center"/>
    </xf>
    <xf numFmtId="0" fontId="4" fillId="4" borderId="4" xfId="3" applyFont="1" applyFill="1" applyBorder="1" applyAlignment="1">
      <alignment horizontal="center" vertical="center" wrapText="1"/>
    </xf>
    <xf numFmtId="0" fontId="4" fillId="4" borderId="5" xfId="3" applyFont="1" applyFill="1" applyBorder="1" applyAlignment="1">
      <alignment horizontal="center" vertical="center" wrapText="1"/>
    </xf>
    <xf numFmtId="0" fontId="4" fillId="4" borderId="6" xfId="3" applyFont="1" applyFill="1" applyBorder="1" applyAlignment="1">
      <alignment horizontal="center" vertical="center" wrapText="1"/>
    </xf>
  </cellXfs>
  <cellStyles count="7">
    <cellStyle name="Normal" xfId="0" builtinId="0"/>
    <cellStyle name="Normal 2" xfId="4" xr:uid="{00000000-0005-0000-0000-000003000000}"/>
    <cellStyle name="Normal 3" xfId="1" xr:uid="{00000000-0005-0000-0000-000004000000}"/>
    <cellStyle name="Normal 3 4" xfId="3" xr:uid="{00000000-0005-0000-0000-000005000000}"/>
    <cellStyle name="Normal 5" xfId="2" xr:uid="{00000000-0005-0000-0000-000006000000}"/>
    <cellStyle name="Porcentaje" xfId="6" builtinId="5"/>
    <cellStyle name="Porcentaje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0</xdr:colOff>
      <xdr:row>4</xdr:row>
      <xdr:rowOff>57150</xdr:rowOff>
    </xdr:to>
    <xdr:pic>
      <xdr:nvPicPr>
        <xdr:cNvPr id="2" name="Imagen 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96575"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695799" cy="1613189"/>
    <xdr:pic>
      <xdr:nvPicPr>
        <xdr:cNvPr id="2" name="Imagen 1">
          <a:extLst>
            <a:ext uri="{FF2B5EF4-FFF2-40B4-BE49-F238E27FC236}">
              <a16:creationId xmlns:a16="http://schemas.microsoft.com/office/drawing/2014/main" id="{21843765-AF3D-4290-8E8B-4831E7093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95799" cy="16131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ecdgp/Seguimiento%20Financiero/Seguimiento/SG%202007/SEGUI%20Ecop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fesserv5\planeacion$\2011\erp\migracion\plan%20de%20compras\plan%20de%20compras%20migrado%2018%20oct%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fesserv5\planeacion$\Users\adizquierdo\AppData\Roaming\Microsoft\Excel\plan%20de%20compras%20migrado%2018%20oct%20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cfesserv5/planeacion$/2011/erp/migracion/plan%20de%20compras/Copia%20de%20Plan_de_compras_SEVEN_2011-10-11%20%20ADRIANA%20DI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Reciprocas"/>
      <sheetName val="Transferencias"/>
      <sheetName val="Reclasifica Entrada"/>
      <sheetName val="SUPUESTOS"/>
      <sheetName val="ECOPETROL"/>
      <sheetName val="PESOS + DOLARES"/>
      <sheetName val="ENTRAD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DAD MEDIDA"/>
      <sheetName val="plan de compras"/>
      <sheetName val="bienes y servicios"/>
      <sheetName val="proyectos"/>
      <sheetName val="centros de costo"/>
      <sheetName val="HOMOLOGACION RUBROS"/>
      <sheetName val="Hoja1"/>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C14"/>
  <sheetViews>
    <sheetView topLeftCell="A10" zoomScaleNormal="100" workbookViewId="0">
      <selection activeCell="B11" sqref="B11:C11"/>
    </sheetView>
  </sheetViews>
  <sheetFormatPr defaultColWidth="28.875" defaultRowHeight="54.75" customHeight="1"/>
  <cols>
    <col min="1" max="1" width="21.375" customWidth="1"/>
    <col min="3" max="3" width="48.75" customWidth="1"/>
  </cols>
  <sheetData>
    <row r="1" spans="1:3" ht="41.25" customHeight="1">
      <c r="A1" s="43" t="s">
        <v>0</v>
      </c>
      <c r="B1" s="43"/>
      <c r="C1" s="43"/>
    </row>
    <row r="2" spans="1:3" ht="59.25" customHeight="1">
      <c r="A2" s="1" t="s">
        <v>1</v>
      </c>
      <c r="B2" s="42" t="s">
        <v>2</v>
      </c>
      <c r="C2" s="42"/>
    </row>
    <row r="3" spans="1:3" ht="92.25" customHeight="1">
      <c r="A3" s="1" t="s">
        <v>1</v>
      </c>
      <c r="B3" s="42" t="s">
        <v>3</v>
      </c>
      <c r="C3" s="42"/>
    </row>
    <row r="4" spans="1:3" ht="75.75" customHeight="1">
      <c r="A4" s="1" t="s">
        <v>1</v>
      </c>
      <c r="B4" s="42" t="s">
        <v>4</v>
      </c>
      <c r="C4" s="42"/>
    </row>
    <row r="5" spans="1:3" ht="54.75" customHeight="1">
      <c r="A5" s="1" t="s">
        <v>1</v>
      </c>
      <c r="B5" s="42" t="s">
        <v>5</v>
      </c>
      <c r="C5" s="42"/>
    </row>
    <row r="6" spans="1:3" ht="54.75" customHeight="1">
      <c r="A6" s="1" t="s">
        <v>1</v>
      </c>
      <c r="B6" s="42" t="s">
        <v>6</v>
      </c>
      <c r="C6" s="42"/>
    </row>
    <row r="7" spans="1:3" ht="54.75" customHeight="1">
      <c r="A7" s="1" t="s">
        <v>1</v>
      </c>
      <c r="B7" s="42" t="s">
        <v>7</v>
      </c>
      <c r="C7" s="42"/>
    </row>
    <row r="8" spans="1:3" ht="76.5" customHeight="1">
      <c r="A8" s="1" t="s">
        <v>1</v>
      </c>
      <c r="B8" s="42" t="s">
        <v>8</v>
      </c>
      <c r="C8" s="42"/>
    </row>
    <row r="9" spans="1:3" ht="72.75" customHeight="1">
      <c r="A9" s="1" t="s">
        <v>1</v>
      </c>
      <c r="B9" s="42" t="s">
        <v>9</v>
      </c>
      <c r="C9" s="42"/>
    </row>
    <row r="10" spans="1:3" ht="80.25" customHeight="1">
      <c r="A10" s="1" t="s">
        <v>10</v>
      </c>
      <c r="B10" s="42" t="s">
        <v>11</v>
      </c>
      <c r="C10" s="42"/>
    </row>
    <row r="11" spans="1:3" ht="99" customHeight="1">
      <c r="A11" s="1" t="s">
        <v>10</v>
      </c>
      <c r="B11" s="42" t="s">
        <v>12</v>
      </c>
      <c r="C11" s="42"/>
    </row>
    <row r="12" spans="1:3" ht="93.75" customHeight="1">
      <c r="A12" s="1" t="s">
        <v>10</v>
      </c>
      <c r="B12" s="42" t="s">
        <v>13</v>
      </c>
      <c r="C12" s="42"/>
    </row>
    <row r="13" spans="1:3" ht="88.5" customHeight="1">
      <c r="A13" s="38" t="s">
        <v>10</v>
      </c>
      <c r="B13" s="42" t="s">
        <v>14</v>
      </c>
      <c r="C13" s="42"/>
    </row>
    <row r="14" spans="1:3" ht="81" customHeight="1">
      <c r="A14" s="38" t="s">
        <v>10</v>
      </c>
      <c r="B14" s="42" t="s">
        <v>15</v>
      </c>
      <c r="C14" s="42"/>
    </row>
  </sheetData>
  <mergeCells count="14">
    <mergeCell ref="B14:C14"/>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Q71"/>
  <sheetViews>
    <sheetView topLeftCell="A5" zoomScaleNormal="100" workbookViewId="0">
      <selection activeCell="P18" sqref="P18"/>
    </sheetView>
  </sheetViews>
  <sheetFormatPr defaultColWidth="11" defaultRowHeight="14.25" outlineLevelRow="2"/>
  <cols>
    <col min="1" max="2" width="11" style="18"/>
    <col min="3" max="3" width="118.375" style="18" customWidth="1"/>
    <col min="4" max="4" width="26.625" style="19" customWidth="1"/>
    <col min="5" max="6" width="11" style="19"/>
    <col min="7" max="7" width="13" style="18" customWidth="1"/>
    <col min="8" max="8" width="12.625" style="18" customWidth="1"/>
    <col min="9" max="11" width="11" style="18"/>
    <col min="12" max="12" width="116.125" style="18" bestFit="1" customWidth="1"/>
    <col min="13" max="13" width="21" style="18" customWidth="1"/>
    <col min="14" max="14" width="22.375" style="18" customWidth="1"/>
    <col min="15" max="15" width="12.5" style="18" customWidth="1"/>
    <col min="16" max="16384" width="11" style="18"/>
  </cols>
  <sheetData>
    <row r="1" spans="1:17" ht="40.5" customHeight="1"/>
    <row r="2" spans="1:17" ht="40.5" customHeight="1"/>
    <row r="3" spans="1:17" ht="40.5" customHeight="1"/>
    <row r="4" spans="1:17" ht="40.5" hidden="1" customHeight="1"/>
    <row r="6" spans="1:17" ht="15">
      <c r="A6" s="51" t="s">
        <v>16</v>
      </c>
      <c r="B6" s="51"/>
      <c r="C6" s="51"/>
      <c r="D6" s="51"/>
      <c r="E6" s="51"/>
      <c r="F6" s="51"/>
      <c r="G6" s="51"/>
      <c r="H6" s="51"/>
      <c r="I6" s="51"/>
      <c r="J6" s="51"/>
      <c r="K6" s="51"/>
      <c r="L6" s="51"/>
      <c r="M6" s="51"/>
      <c r="N6" s="51"/>
      <c r="O6" s="51"/>
      <c r="P6" s="51"/>
    </row>
    <row r="7" spans="1:17" ht="75.75" customHeight="1">
      <c r="A7" s="52" t="s">
        <v>17</v>
      </c>
      <c r="B7" s="52"/>
      <c r="C7" s="52"/>
      <c r="D7" s="52"/>
      <c r="E7" s="52"/>
      <c r="F7" s="52"/>
      <c r="G7" s="52"/>
      <c r="H7" s="52"/>
      <c r="I7" s="52"/>
      <c r="J7" s="52"/>
      <c r="K7" s="52"/>
      <c r="L7" s="52"/>
      <c r="M7" s="52"/>
    </row>
    <row r="9" spans="1:17" ht="15">
      <c r="A9" s="53" t="s">
        <v>18</v>
      </c>
      <c r="B9" s="53"/>
      <c r="C9" s="53"/>
      <c r="D9" s="53"/>
      <c r="E9" s="53"/>
      <c r="F9" s="53"/>
      <c r="G9" s="53"/>
      <c r="H9" s="53"/>
      <c r="I9" s="53"/>
      <c r="J9" s="53"/>
      <c r="K9" s="53"/>
      <c r="L9" s="53"/>
      <c r="M9" s="53"/>
      <c r="N9" s="53"/>
      <c r="O9" s="53"/>
      <c r="P9" s="53"/>
    </row>
    <row r="10" spans="1:17" ht="15">
      <c r="A10" s="50" t="s">
        <v>19</v>
      </c>
      <c r="B10" s="50"/>
      <c r="C10" s="50"/>
      <c r="D10" s="50"/>
      <c r="E10" s="50"/>
      <c r="F10" s="50"/>
      <c r="G10" s="50"/>
      <c r="H10" s="50"/>
    </row>
    <row r="11" spans="1:17" ht="264.75" hidden="1" customHeight="1" outlineLevel="1">
      <c r="A11" s="54" t="s">
        <v>20</v>
      </c>
      <c r="B11" s="55"/>
      <c r="C11" s="55"/>
      <c r="D11" s="55"/>
      <c r="E11" s="55"/>
      <c r="F11" s="55"/>
      <c r="G11" s="55"/>
      <c r="H11" s="55"/>
      <c r="I11" s="55"/>
      <c r="J11" s="55"/>
      <c r="K11" s="55"/>
      <c r="L11" s="55"/>
      <c r="M11" s="55"/>
    </row>
    <row r="12" spans="1:17" ht="14.25" customHeight="1" collapsed="1">
      <c r="A12" s="20"/>
      <c r="B12" s="20"/>
      <c r="C12" s="20"/>
      <c r="D12" s="21"/>
      <c r="E12" s="21"/>
      <c r="F12" s="21"/>
      <c r="G12" s="20"/>
      <c r="H12" s="20"/>
      <c r="I12" s="20"/>
      <c r="J12" s="20"/>
      <c r="K12" s="20"/>
      <c r="L12" s="20"/>
      <c r="M12" s="20"/>
      <c r="N12" s="20"/>
      <c r="O12" s="20"/>
      <c r="P12" s="20"/>
    </row>
    <row r="13" spans="1:17" ht="22.5" customHeight="1">
      <c r="A13" s="50" t="s">
        <v>21</v>
      </c>
      <c r="B13" s="50"/>
      <c r="C13" s="50"/>
      <c r="D13" s="50"/>
      <c r="E13" s="50"/>
      <c r="F13" s="50"/>
      <c r="G13" s="50"/>
      <c r="H13" s="50"/>
      <c r="I13" s="20"/>
      <c r="J13" s="20"/>
      <c r="K13" s="20"/>
      <c r="L13" s="20"/>
      <c r="M13" s="20"/>
      <c r="N13" s="20"/>
      <c r="O13" s="20"/>
      <c r="P13" s="20"/>
    </row>
    <row r="14" spans="1:17" ht="15" outlineLevel="2">
      <c r="B14" s="22" t="s">
        <v>22</v>
      </c>
      <c r="C14" s="56" t="s">
        <v>23</v>
      </c>
      <c r="D14" s="56"/>
      <c r="E14" s="56"/>
      <c r="F14" s="56"/>
      <c r="G14" s="56"/>
      <c r="H14" s="56"/>
      <c r="K14" s="22" t="str">
        <f>+B14</f>
        <v>Criterio:</v>
      </c>
      <c r="L14" s="56" t="str">
        <f>+C14</f>
        <v>Cantidad de PQRs recibidas y solicitudes realizadas (En línea, parcialmente en línea y presenciales)</v>
      </c>
      <c r="M14" s="56"/>
      <c r="N14" s="56"/>
      <c r="O14" s="56"/>
      <c r="P14" s="56"/>
      <c r="Q14" s="20"/>
    </row>
    <row r="15" spans="1:17" outlineLevel="2">
      <c r="Q15" s="20"/>
    </row>
    <row r="16" spans="1:17" ht="45" outlineLevel="2">
      <c r="B16" s="35" t="s">
        <v>24</v>
      </c>
      <c r="C16" s="35" t="s">
        <v>25</v>
      </c>
      <c r="D16" s="35" t="s">
        <v>26</v>
      </c>
      <c r="E16" s="35" t="s">
        <v>27</v>
      </c>
      <c r="F16" s="35" t="s">
        <v>28</v>
      </c>
      <c r="G16" s="35" t="s">
        <v>29</v>
      </c>
      <c r="H16" s="35" t="s">
        <v>30</v>
      </c>
      <c r="K16" s="35" t="s">
        <v>24</v>
      </c>
      <c r="L16" s="35" t="s">
        <v>25</v>
      </c>
      <c r="M16" s="35" t="s">
        <v>31</v>
      </c>
      <c r="N16" s="35" t="s">
        <v>29</v>
      </c>
      <c r="O16" s="35" t="s">
        <v>30</v>
      </c>
      <c r="P16" s="35" t="s">
        <v>32</v>
      </c>
      <c r="Q16" s="20"/>
    </row>
    <row r="17" spans="2:17" ht="15" outlineLevel="2">
      <c r="B17" s="36">
        <v>9</v>
      </c>
      <c r="C17" s="23" t="s">
        <v>33</v>
      </c>
      <c r="D17" s="24">
        <v>1464854</v>
      </c>
      <c r="E17" s="24">
        <v>836393</v>
      </c>
      <c r="F17" s="24">
        <f>SUM(D17:E17)</f>
        <v>2301247</v>
      </c>
      <c r="G17" s="40">
        <f>F17/$F$30</f>
        <v>0.41035206603730184</v>
      </c>
      <c r="H17" s="41">
        <f>G17</f>
        <v>0.41035206603730184</v>
      </c>
      <c r="K17" s="36">
        <v>9</v>
      </c>
      <c r="L17" s="23" t="s">
        <v>33</v>
      </c>
      <c r="M17" s="24">
        <v>2301247</v>
      </c>
      <c r="N17" s="40">
        <f>M17/$F$30</f>
        <v>0.41035206603730184</v>
      </c>
      <c r="O17" s="40">
        <f>N17</f>
        <v>0.41035206603730184</v>
      </c>
      <c r="P17" s="26" t="s">
        <v>32</v>
      </c>
      <c r="Q17" s="20"/>
    </row>
    <row r="18" spans="2:17" ht="15" outlineLevel="2">
      <c r="B18" s="36">
        <v>11</v>
      </c>
      <c r="C18" s="23" t="s">
        <v>34</v>
      </c>
      <c r="D18" s="24">
        <v>661102</v>
      </c>
      <c r="E18" s="24">
        <v>399004</v>
      </c>
      <c r="F18" s="24">
        <f>SUM(D18:E18)</f>
        <v>1060106</v>
      </c>
      <c r="G18" s="40">
        <f>F18/$F$30</f>
        <v>0.18903520018430872</v>
      </c>
      <c r="H18" s="41">
        <f>H17+G18</f>
        <v>0.59938726622161054</v>
      </c>
      <c r="K18" s="36">
        <v>11</v>
      </c>
      <c r="L18" s="23" t="s">
        <v>34</v>
      </c>
      <c r="M18" s="24">
        <v>1060106</v>
      </c>
      <c r="N18" s="40">
        <f>M18/$F$30</f>
        <v>0.18903520018430872</v>
      </c>
      <c r="O18" s="40">
        <f>O17+N18</f>
        <v>0.59938726622161054</v>
      </c>
      <c r="P18" s="26" t="s">
        <v>32</v>
      </c>
      <c r="Q18" s="20"/>
    </row>
    <row r="19" spans="2:17" ht="15" outlineLevel="2">
      <c r="B19" s="36">
        <v>4</v>
      </c>
      <c r="C19" s="23" t="s">
        <v>35</v>
      </c>
      <c r="D19" s="24">
        <v>551952</v>
      </c>
      <c r="E19" s="24">
        <v>2141</v>
      </c>
      <c r="F19" s="24">
        <f>SUM(D19:E19)</f>
        <v>554093</v>
      </c>
      <c r="G19" s="40">
        <f>F19/$F$30</f>
        <v>9.8804347089559139E-2</v>
      </c>
      <c r="H19" s="41">
        <f>H18+G19</f>
        <v>0.69819161331116963</v>
      </c>
      <c r="K19" s="36">
        <v>4</v>
      </c>
      <c r="L19" s="23" t="s">
        <v>35</v>
      </c>
      <c r="M19" s="24">
        <v>554093</v>
      </c>
      <c r="N19" s="40">
        <f>M19/$F$30</f>
        <v>9.8804347089559139E-2</v>
      </c>
      <c r="O19" s="40">
        <f>O18+N19</f>
        <v>0.69819161331116963</v>
      </c>
      <c r="P19" s="23"/>
      <c r="Q19" s="20"/>
    </row>
    <row r="20" spans="2:17" ht="15" outlineLevel="2">
      <c r="B20" s="36">
        <v>1</v>
      </c>
      <c r="C20" s="23" t="s">
        <v>36</v>
      </c>
      <c r="D20" s="24">
        <v>477091</v>
      </c>
      <c r="E20" s="24">
        <v>2059</v>
      </c>
      <c r="F20" s="24">
        <f>SUM(D20:E20)</f>
        <v>479150</v>
      </c>
      <c r="G20" s="40">
        <f>F20/$F$30</f>
        <v>8.5440716464496497E-2</v>
      </c>
      <c r="H20" s="41">
        <f>H19+G20</f>
        <v>0.7836323297756661</v>
      </c>
      <c r="K20" s="36">
        <v>1</v>
      </c>
      <c r="L20" s="23" t="s">
        <v>36</v>
      </c>
      <c r="M20" s="24">
        <v>479150</v>
      </c>
      <c r="N20" s="40">
        <f>M20/$F$30</f>
        <v>8.5440716464496497E-2</v>
      </c>
      <c r="O20" s="40">
        <f>O19+N20</f>
        <v>0.7836323297756661</v>
      </c>
      <c r="P20" s="23"/>
      <c r="Q20" s="20"/>
    </row>
    <row r="21" spans="2:17" ht="15" outlineLevel="2">
      <c r="B21" s="36">
        <v>6</v>
      </c>
      <c r="C21" s="23" t="s">
        <v>37</v>
      </c>
      <c r="D21" s="24">
        <v>438299</v>
      </c>
      <c r="E21" s="24">
        <v>11738</v>
      </c>
      <c r="F21" s="24">
        <f>SUM(D21:E21)</f>
        <v>450037</v>
      </c>
      <c r="G21" s="40">
        <f>F21/$F$30</f>
        <v>8.0249365992972166E-2</v>
      </c>
      <c r="H21" s="41">
        <f>H20+G21</f>
        <v>0.86388169576863827</v>
      </c>
      <c r="K21" s="36">
        <v>6</v>
      </c>
      <c r="L21" s="23" t="s">
        <v>37</v>
      </c>
      <c r="M21" s="24">
        <v>450037</v>
      </c>
      <c r="N21" s="40">
        <f>M21/$F$30</f>
        <v>8.0249365992972166E-2</v>
      </c>
      <c r="O21" s="40">
        <f>O20+N21</f>
        <v>0.86388169576863827</v>
      </c>
      <c r="P21" s="36"/>
      <c r="Q21" s="20"/>
    </row>
    <row r="22" spans="2:17" ht="15" outlineLevel="2">
      <c r="B22" s="36">
        <v>8</v>
      </c>
      <c r="C22" s="23" t="s">
        <v>38</v>
      </c>
      <c r="D22" s="24">
        <v>280987</v>
      </c>
      <c r="E22" s="24">
        <v>7329</v>
      </c>
      <c r="F22" s="24">
        <f>SUM(D22:E22)</f>
        <v>288316</v>
      </c>
      <c r="G22" s="40">
        <f>F22/$F$30</f>
        <v>5.1411719937760142E-2</v>
      </c>
      <c r="H22" s="41">
        <f>H21+G22</f>
        <v>0.91529341570639844</v>
      </c>
      <c r="K22" s="36">
        <v>8</v>
      </c>
      <c r="L22" s="23" t="s">
        <v>38</v>
      </c>
      <c r="M22" s="24">
        <v>288316</v>
      </c>
      <c r="N22" s="40">
        <f>M22/$F$30</f>
        <v>5.1411719937760142E-2</v>
      </c>
      <c r="O22" s="40">
        <f>O21+N22</f>
        <v>0.91529341570639844</v>
      </c>
      <c r="P22" s="23"/>
    </row>
    <row r="23" spans="2:17" ht="15" outlineLevel="2">
      <c r="B23" s="36">
        <v>12</v>
      </c>
      <c r="C23" s="23" t="s">
        <v>39</v>
      </c>
      <c r="D23" s="24">
        <v>159659</v>
      </c>
      <c r="E23" s="24">
        <v>61321</v>
      </c>
      <c r="F23" s="24">
        <f>SUM(D23:E23)</f>
        <v>220980</v>
      </c>
      <c r="G23" s="40">
        <f>F23/$F$30</f>
        <v>3.9404548730719892E-2</v>
      </c>
      <c r="H23" s="41">
        <f>H22+G23</f>
        <v>0.9546979644371183</v>
      </c>
      <c r="K23" s="36">
        <v>12</v>
      </c>
      <c r="L23" s="23" t="s">
        <v>40</v>
      </c>
      <c r="M23" s="24">
        <v>220980</v>
      </c>
      <c r="N23" s="40">
        <f>M23/$F$30</f>
        <v>3.9404548730719892E-2</v>
      </c>
      <c r="O23" s="40">
        <f>O22+N23</f>
        <v>0.9546979644371183</v>
      </c>
      <c r="P23" s="23"/>
    </row>
    <row r="24" spans="2:17" ht="15" outlineLevel="2">
      <c r="B24" s="36">
        <v>5</v>
      </c>
      <c r="C24" s="23" t="s">
        <v>41</v>
      </c>
      <c r="D24" s="24">
        <v>165670</v>
      </c>
      <c r="E24" s="24">
        <v>68</v>
      </c>
      <c r="F24" s="24">
        <f>SUM(D24:E24)</f>
        <v>165738</v>
      </c>
      <c r="G24" s="40">
        <f>F24/$F$30</f>
        <v>2.9553946499828281E-2</v>
      </c>
      <c r="H24" s="41">
        <f>H23+G24</f>
        <v>0.98425191093694653</v>
      </c>
      <c r="K24" s="36">
        <v>5</v>
      </c>
      <c r="L24" s="23" t="s">
        <v>41</v>
      </c>
      <c r="M24" s="24">
        <v>165738</v>
      </c>
      <c r="N24" s="40">
        <f>M24/$F$30</f>
        <v>2.9553946499828281E-2</v>
      </c>
      <c r="O24" s="40">
        <f>O23+N24</f>
        <v>0.98425191093694653</v>
      </c>
      <c r="P24" s="23"/>
    </row>
    <row r="25" spans="2:17" ht="15" outlineLevel="2">
      <c r="B25" s="36">
        <v>10</v>
      </c>
      <c r="C25" s="23" t="s">
        <v>42</v>
      </c>
      <c r="D25" s="24">
        <v>3751</v>
      </c>
      <c r="E25" s="24">
        <v>53183</v>
      </c>
      <c r="F25" s="24">
        <f>SUM(D25:E25)</f>
        <v>56934</v>
      </c>
      <c r="G25" s="40">
        <f>F25/$F$30</f>
        <v>1.0152315039527588E-2</v>
      </c>
      <c r="H25" s="41">
        <f>H24+G25</f>
        <v>0.99440422597647415</v>
      </c>
      <c r="K25" s="36">
        <v>10</v>
      </c>
      <c r="L25" s="23" t="s">
        <v>43</v>
      </c>
      <c r="M25" s="24">
        <v>56934</v>
      </c>
      <c r="N25" s="40">
        <f>M25/$F$30</f>
        <v>1.0152315039527588E-2</v>
      </c>
      <c r="O25" s="40">
        <f>O24+N25</f>
        <v>0.99440422597647415</v>
      </c>
      <c r="P25" s="26" t="s">
        <v>32</v>
      </c>
    </row>
    <row r="26" spans="2:17" ht="15" outlineLevel="2">
      <c r="B26" s="36">
        <v>2</v>
      </c>
      <c r="C26" s="23" t="s">
        <v>44</v>
      </c>
      <c r="D26" s="24">
        <v>20479</v>
      </c>
      <c r="E26" s="24">
        <v>6986</v>
      </c>
      <c r="F26" s="24">
        <f>SUM(D26:E26)</f>
        <v>27465</v>
      </c>
      <c r="G26" s="40">
        <f>F26/$F$30</f>
        <v>4.8974836224509989E-3</v>
      </c>
      <c r="H26" s="41">
        <f>H25+G26</f>
        <v>0.99930170959892517</v>
      </c>
      <c r="K26" s="36">
        <v>2</v>
      </c>
      <c r="L26" s="23" t="s">
        <v>44</v>
      </c>
      <c r="M26" s="24">
        <v>27465</v>
      </c>
      <c r="N26" s="40">
        <f>M26/$F$30</f>
        <v>4.8974836224509989E-3</v>
      </c>
      <c r="O26" s="40">
        <f>O25+N26</f>
        <v>0.99930170959892517</v>
      </c>
      <c r="P26" s="26" t="s">
        <v>32</v>
      </c>
    </row>
    <row r="27" spans="2:17" ht="15" outlineLevel="2">
      <c r="B27" s="36">
        <v>3</v>
      </c>
      <c r="C27" s="23" t="s">
        <v>45</v>
      </c>
      <c r="D27" s="24">
        <v>2547</v>
      </c>
      <c r="E27" s="24">
        <v>1006</v>
      </c>
      <c r="F27" s="24">
        <f>SUM(D27:E27)</f>
        <v>3553</v>
      </c>
      <c r="G27" s="40">
        <f>F27/$F$30</f>
        <v>6.3356123468299292E-4</v>
      </c>
      <c r="H27" s="41">
        <f>H26+G27</f>
        <v>0.99993527083360811</v>
      </c>
      <c r="K27" s="36">
        <v>3</v>
      </c>
      <c r="L27" s="23" t="s">
        <v>45</v>
      </c>
      <c r="M27" s="24">
        <v>3553</v>
      </c>
      <c r="N27" s="40">
        <f>M27/$F$30</f>
        <v>6.3356123468299292E-4</v>
      </c>
      <c r="O27" s="40">
        <f>O26+N27</f>
        <v>0.99993527083360811</v>
      </c>
      <c r="P27" s="23"/>
    </row>
    <row r="28" spans="2:17" ht="15" outlineLevel="2">
      <c r="B28" s="36">
        <v>13</v>
      </c>
      <c r="C28" s="23" t="s">
        <v>39</v>
      </c>
      <c r="D28" s="24">
        <v>10</v>
      </c>
      <c r="E28" s="24">
        <v>332</v>
      </c>
      <c r="F28" s="24">
        <f>SUM(D28:E28)</f>
        <v>342</v>
      </c>
      <c r="G28" s="40">
        <f>F28/$F$30</f>
        <v>6.0984503873229264E-5</v>
      </c>
      <c r="H28" s="41">
        <f>H27+G28</f>
        <v>0.99999625533748138</v>
      </c>
      <c r="K28" s="36">
        <v>13</v>
      </c>
      <c r="L28" s="23" t="s">
        <v>39</v>
      </c>
      <c r="M28" s="24">
        <v>342</v>
      </c>
      <c r="N28" s="40">
        <f>M28/$F$30</f>
        <v>6.0984503873229264E-5</v>
      </c>
      <c r="O28" s="40">
        <f>O27+N28</f>
        <v>0.99999625533748138</v>
      </c>
      <c r="P28" s="26" t="s">
        <v>32</v>
      </c>
    </row>
    <row r="29" spans="2:17" ht="15" outlineLevel="2">
      <c r="B29" s="36">
        <v>7</v>
      </c>
      <c r="C29" s="23" t="s">
        <v>46</v>
      </c>
      <c r="D29" s="24">
        <v>8</v>
      </c>
      <c r="E29" s="24">
        <v>13</v>
      </c>
      <c r="F29" s="24">
        <f>SUM(D29:E29)</f>
        <v>21</v>
      </c>
      <c r="G29" s="40">
        <f>F29/$F$30</f>
        <v>3.7446625185316217E-6</v>
      </c>
      <c r="H29" s="41">
        <f>H28+G29</f>
        <v>0.99999999999999989</v>
      </c>
      <c r="K29" s="36">
        <v>7</v>
      </c>
      <c r="L29" s="23" t="s">
        <v>46</v>
      </c>
      <c r="M29" s="24">
        <v>21</v>
      </c>
      <c r="N29" s="40">
        <f>M29/$F$30</f>
        <v>3.7446625185316217E-6</v>
      </c>
      <c r="O29" s="40">
        <f>O28+N29</f>
        <v>0.99999999999999989</v>
      </c>
      <c r="P29" s="23"/>
    </row>
    <row r="30" spans="2:17" ht="15" outlineLevel="2">
      <c r="B30" s="18" t="s">
        <v>47</v>
      </c>
      <c r="D30" s="24"/>
      <c r="E30" s="24"/>
      <c r="F30" s="24">
        <f>SUM(F17:F29)</f>
        <v>5607982</v>
      </c>
      <c r="G30" s="40">
        <f>F30/$F$30</f>
        <v>1</v>
      </c>
    </row>
    <row r="32" spans="2:17">
      <c r="K32" s="23"/>
      <c r="L32" s="23"/>
      <c r="M32" s="39"/>
      <c r="N32" s="23"/>
      <c r="O32" s="23"/>
      <c r="P32" s="23"/>
    </row>
    <row r="33" spans="1:16" ht="15">
      <c r="A33" s="53" t="s">
        <v>48</v>
      </c>
      <c r="B33" s="53"/>
      <c r="C33" s="53"/>
      <c r="D33" s="53"/>
      <c r="E33" s="53"/>
      <c r="F33" s="53"/>
      <c r="G33" s="53"/>
      <c r="H33" s="53"/>
      <c r="I33" s="53"/>
      <c r="J33" s="53"/>
      <c r="K33" s="53"/>
      <c r="L33" s="53"/>
      <c r="M33" s="53"/>
      <c r="N33" s="53"/>
      <c r="O33" s="53"/>
      <c r="P33" s="53"/>
    </row>
    <row r="34" spans="1:16" ht="15">
      <c r="A34" s="50" t="s">
        <v>19</v>
      </c>
      <c r="B34" s="50"/>
      <c r="C34" s="50"/>
      <c r="D34" s="50"/>
      <c r="E34" s="50"/>
      <c r="F34" s="50"/>
      <c r="G34" s="50"/>
      <c r="H34" s="50"/>
    </row>
    <row r="35" spans="1:16" ht="118.5" hidden="1" customHeight="1" outlineLevel="1">
      <c r="A35" s="54" t="s">
        <v>49</v>
      </c>
      <c r="B35" s="55"/>
      <c r="C35" s="55"/>
      <c r="D35" s="55"/>
      <c r="E35" s="55"/>
      <c r="F35" s="55"/>
      <c r="G35" s="55"/>
      <c r="H35" s="55"/>
      <c r="I35" s="55"/>
      <c r="J35" s="55"/>
      <c r="K35" s="55"/>
      <c r="L35" s="55"/>
      <c r="M35" s="55"/>
    </row>
    <row r="36" spans="1:16" collapsed="1"/>
    <row r="39" spans="1:16" ht="15">
      <c r="A39" s="50" t="s">
        <v>21</v>
      </c>
      <c r="B39" s="50"/>
      <c r="C39" s="50"/>
      <c r="D39" s="50"/>
      <c r="E39" s="50"/>
      <c r="F39" s="50"/>
      <c r="G39" s="50"/>
      <c r="H39" s="50"/>
    </row>
    <row r="40" spans="1:16" ht="15">
      <c r="A40" s="37"/>
      <c r="B40" s="37"/>
      <c r="C40" s="37"/>
      <c r="D40" s="28"/>
      <c r="E40" s="28"/>
      <c r="F40" s="28"/>
      <c r="G40" s="37"/>
      <c r="H40" s="37"/>
    </row>
    <row r="41" spans="1:16" ht="15" hidden="1" outlineLevel="1">
      <c r="A41" s="29"/>
      <c r="B41" s="30"/>
      <c r="C41" s="46" t="s">
        <v>50</v>
      </c>
      <c r="D41" s="47"/>
      <c r="E41" s="47"/>
      <c r="F41" s="47"/>
      <c r="G41" s="47"/>
      <c r="H41" s="31"/>
      <c r="I41" s="32"/>
    </row>
    <row r="42" spans="1:16" ht="45" hidden="1" outlineLevel="1">
      <c r="A42" s="48" t="s">
        <v>24</v>
      </c>
      <c r="B42" s="35" t="s">
        <v>25</v>
      </c>
      <c r="C42" s="35" t="s">
        <v>51</v>
      </c>
      <c r="D42" s="35" t="s">
        <v>52</v>
      </c>
      <c r="E42" s="35"/>
      <c r="F42" s="35"/>
      <c r="G42" s="35" t="s">
        <v>53</v>
      </c>
      <c r="H42" s="35" t="s">
        <v>54</v>
      </c>
      <c r="I42" s="44" t="s">
        <v>55</v>
      </c>
    </row>
    <row r="43" spans="1:16" ht="30" hidden="1" outlineLevel="1">
      <c r="A43" s="49"/>
      <c r="B43" s="35" t="s">
        <v>56</v>
      </c>
      <c r="C43" s="35">
        <v>30</v>
      </c>
      <c r="D43" s="35">
        <v>50</v>
      </c>
      <c r="E43" s="35"/>
      <c r="F43" s="35"/>
      <c r="G43" s="35">
        <v>20</v>
      </c>
      <c r="H43" s="35">
        <f>+G43+D43+C43</f>
        <v>100</v>
      </c>
      <c r="I43" s="44"/>
    </row>
    <row r="44" spans="1:16" hidden="1" outlineLevel="1">
      <c r="A44" s="36">
        <v>1</v>
      </c>
      <c r="B44" s="33" t="s">
        <v>57</v>
      </c>
      <c r="C44" s="36">
        <v>1</v>
      </c>
      <c r="D44" s="36">
        <v>1</v>
      </c>
      <c r="E44" s="36"/>
      <c r="F44" s="36"/>
      <c r="G44" s="36">
        <v>1</v>
      </c>
      <c r="H44" s="36">
        <f>+C44*$C$43+D44*$D$43+G44*$G$43</f>
        <v>100</v>
      </c>
      <c r="I44" s="27">
        <f>+H44/$H$54</f>
        <v>0.26315789473684209</v>
      </c>
    </row>
    <row r="45" spans="1:16" hidden="1" outlineLevel="1">
      <c r="A45" s="36">
        <v>2</v>
      </c>
      <c r="B45" s="33" t="s">
        <v>58</v>
      </c>
      <c r="C45" s="36">
        <v>0</v>
      </c>
      <c r="D45" s="36">
        <v>1</v>
      </c>
      <c r="E45" s="36"/>
      <c r="F45" s="36"/>
      <c r="G45" s="36">
        <v>0</v>
      </c>
      <c r="H45" s="36">
        <f t="shared" ref="H45:H53" si="0">+C45*$C$43+D45*$D$43+G45*$G$43</f>
        <v>50</v>
      </c>
      <c r="I45" s="27">
        <f t="shared" ref="I45:I53" si="1">+H45/$H$54</f>
        <v>0.13157894736842105</v>
      </c>
    </row>
    <row r="46" spans="1:16" hidden="1" outlineLevel="1">
      <c r="A46" s="36">
        <v>3</v>
      </c>
      <c r="B46" s="33" t="s">
        <v>59</v>
      </c>
      <c r="C46" s="36">
        <v>1</v>
      </c>
      <c r="D46" s="36">
        <v>0</v>
      </c>
      <c r="E46" s="36"/>
      <c r="F46" s="36"/>
      <c r="G46" s="36">
        <v>0</v>
      </c>
      <c r="H46" s="36">
        <f t="shared" si="0"/>
        <v>30</v>
      </c>
      <c r="I46" s="27">
        <f t="shared" si="1"/>
        <v>7.8947368421052627E-2</v>
      </c>
    </row>
    <row r="47" spans="1:16" hidden="1" outlineLevel="1">
      <c r="A47" s="36">
        <v>4</v>
      </c>
      <c r="B47" s="33" t="s">
        <v>60</v>
      </c>
      <c r="C47" s="36">
        <v>0</v>
      </c>
      <c r="D47" s="36">
        <v>0</v>
      </c>
      <c r="E47" s="36"/>
      <c r="F47" s="36"/>
      <c r="G47" s="36">
        <v>0</v>
      </c>
      <c r="H47" s="36">
        <f t="shared" si="0"/>
        <v>0</v>
      </c>
      <c r="I47" s="27">
        <f t="shared" si="1"/>
        <v>0</v>
      </c>
    </row>
    <row r="48" spans="1:16" hidden="1" outlineLevel="1">
      <c r="A48" s="36">
        <v>5</v>
      </c>
      <c r="B48" s="33" t="s">
        <v>61</v>
      </c>
      <c r="C48" s="36">
        <v>1</v>
      </c>
      <c r="D48" s="36">
        <v>1</v>
      </c>
      <c r="E48" s="36"/>
      <c r="F48" s="36"/>
      <c r="G48" s="36">
        <v>0</v>
      </c>
      <c r="H48" s="36">
        <f t="shared" si="0"/>
        <v>80</v>
      </c>
      <c r="I48" s="27">
        <f t="shared" si="1"/>
        <v>0.21052631578947367</v>
      </c>
    </row>
    <row r="49" spans="1:10" hidden="1" outlineLevel="1">
      <c r="A49" s="36">
        <v>6</v>
      </c>
      <c r="B49" s="33" t="s">
        <v>62</v>
      </c>
      <c r="C49" s="36">
        <v>0</v>
      </c>
      <c r="D49" s="36">
        <v>0</v>
      </c>
      <c r="E49" s="36"/>
      <c r="F49" s="36"/>
      <c r="G49" s="36">
        <v>0</v>
      </c>
      <c r="H49" s="36">
        <f t="shared" si="0"/>
        <v>0</v>
      </c>
      <c r="I49" s="27">
        <f t="shared" si="1"/>
        <v>0</v>
      </c>
    </row>
    <row r="50" spans="1:10" hidden="1" outlineLevel="1">
      <c r="A50" s="36">
        <v>7</v>
      </c>
      <c r="B50" s="33" t="s">
        <v>63</v>
      </c>
      <c r="C50" s="36">
        <v>1</v>
      </c>
      <c r="D50" s="36">
        <v>0</v>
      </c>
      <c r="E50" s="36"/>
      <c r="F50" s="36"/>
      <c r="G50" s="36">
        <v>0</v>
      </c>
      <c r="H50" s="36">
        <f t="shared" si="0"/>
        <v>30</v>
      </c>
      <c r="I50" s="27">
        <f t="shared" si="1"/>
        <v>7.8947368421052627E-2</v>
      </c>
    </row>
    <row r="51" spans="1:10" hidden="1" outlineLevel="1">
      <c r="A51" s="36">
        <v>8</v>
      </c>
      <c r="B51" s="33" t="s">
        <v>64</v>
      </c>
      <c r="C51" s="36">
        <v>0</v>
      </c>
      <c r="D51" s="36">
        <v>0</v>
      </c>
      <c r="E51" s="36"/>
      <c r="F51" s="36"/>
      <c r="G51" s="36">
        <v>1</v>
      </c>
      <c r="H51" s="36">
        <f t="shared" si="0"/>
        <v>20</v>
      </c>
      <c r="I51" s="27">
        <f t="shared" si="1"/>
        <v>5.2631578947368418E-2</v>
      </c>
    </row>
    <row r="52" spans="1:10" hidden="1" outlineLevel="1">
      <c r="A52" s="36">
        <v>9</v>
      </c>
      <c r="B52" s="33" t="s">
        <v>65</v>
      </c>
      <c r="C52" s="36">
        <v>0</v>
      </c>
      <c r="D52" s="36">
        <v>1</v>
      </c>
      <c r="E52" s="36"/>
      <c r="F52" s="36"/>
      <c r="G52" s="36">
        <v>0</v>
      </c>
      <c r="H52" s="36">
        <f t="shared" si="0"/>
        <v>50</v>
      </c>
      <c r="I52" s="27">
        <f t="shared" si="1"/>
        <v>0.13157894736842105</v>
      </c>
    </row>
    <row r="53" spans="1:10" hidden="1" outlineLevel="1">
      <c r="A53" s="36">
        <v>10</v>
      </c>
      <c r="B53" s="33" t="s">
        <v>66</v>
      </c>
      <c r="C53" s="36">
        <v>0</v>
      </c>
      <c r="D53" s="36">
        <v>0</v>
      </c>
      <c r="E53" s="36"/>
      <c r="F53" s="36"/>
      <c r="G53" s="36">
        <v>1</v>
      </c>
      <c r="H53" s="36">
        <f t="shared" si="0"/>
        <v>20</v>
      </c>
      <c r="I53" s="27">
        <f t="shared" si="1"/>
        <v>5.2631578947368418E-2</v>
      </c>
    </row>
    <row r="54" spans="1:10" hidden="1" outlineLevel="1">
      <c r="A54" s="45" t="s">
        <v>67</v>
      </c>
      <c r="B54" s="45"/>
      <c r="C54" s="45"/>
      <c r="D54" s="45"/>
      <c r="E54" s="45"/>
      <c r="F54" s="45"/>
      <c r="G54" s="45"/>
      <c r="H54" s="36">
        <f>SUM(H44:H53)</f>
        <v>380</v>
      </c>
      <c r="I54" s="27">
        <f>+H54/$H$54</f>
        <v>1</v>
      </c>
    </row>
    <row r="55" spans="1:10" hidden="1" outlineLevel="1">
      <c r="A55" s="19"/>
      <c r="C55" s="19"/>
      <c r="G55" s="19"/>
      <c r="H55" s="19"/>
    </row>
    <row r="56" spans="1:10" hidden="1" outlineLevel="1">
      <c r="A56" s="19"/>
      <c r="G56" s="19"/>
      <c r="H56" s="19"/>
    </row>
    <row r="57" spans="1:10" ht="15" hidden="1" outlineLevel="1">
      <c r="A57" s="29"/>
      <c r="B57" s="30"/>
      <c r="C57" s="46" t="s">
        <v>50</v>
      </c>
      <c r="D57" s="47"/>
      <c r="E57" s="47"/>
      <c r="F57" s="47"/>
      <c r="G57" s="47"/>
      <c r="H57" s="31"/>
      <c r="I57" s="30"/>
      <c r="J57" s="32"/>
    </row>
    <row r="58" spans="1:10" ht="45" hidden="1" outlineLevel="1">
      <c r="A58" s="48" t="s">
        <v>24</v>
      </c>
      <c r="B58" s="35" t="s">
        <v>25</v>
      </c>
      <c r="C58" s="35" t="s">
        <v>51</v>
      </c>
      <c r="D58" s="35" t="s">
        <v>52</v>
      </c>
      <c r="E58" s="35"/>
      <c r="F58" s="35"/>
      <c r="G58" s="35" t="s">
        <v>53</v>
      </c>
      <c r="H58" s="34" t="s">
        <v>54</v>
      </c>
      <c r="I58" s="44" t="s">
        <v>55</v>
      </c>
      <c r="J58" s="44" t="s">
        <v>68</v>
      </c>
    </row>
    <row r="59" spans="1:10" ht="30" hidden="1" outlineLevel="1">
      <c r="A59" s="49"/>
      <c r="B59" s="35" t="s">
        <v>56</v>
      </c>
      <c r="C59" s="35">
        <f>+C43</f>
        <v>30</v>
      </c>
      <c r="D59" s="35">
        <f>+D43</f>
        <v>50</v>
      </c>
      <c r="E59" s="35"/>
      <c r="F59" s="35"/>
      <c r="G59" s="35">
        <f>+G43</f>
        <v>20</v>
      </c>
      <c r="H59" s="35">
        <f>+G59+D59+C59</f>
        <v>100</v>
      </c>
      <c r="I59" s="44"/>
      <c r="J59" s="44"/>
    </row>
    <row r="60" spans="1:10" hidden="1" outlineLevel="1">
      <c r="A60" s="36">
        <v>1</v>
      </c>
      <c r="B60" s="33" t="s">
        <v>57</v>
      </c>
      <c r="C60" s="36">
        <v>1</v>
      </c>
      <c r="D60" s="36">
        <v>1</v>
      </c>
      <c r="E60" s="36"/>
      <c r="F60" s="36"/>
      <c r="G60" s="36">
        <v>1</v>
      </c>
      <c r="H60" s="36">
        <f>+C60*$C$59+D60*$D$59+G60*$G$59</f>
        <v>100</v>
      </c>
      <c r="I60" s="27">
        <f>+H60/$H$70</f>
        <v>0.26315789473684209</v>
      </c>
      <c r="J60" s="25">
        <f>+I60</f>
        <v>0.26315789473684209</v>
      </c>
    </row>
    <row r="61" spans="1:10" hidden="1" outlineLevel="1">
      <c r="A61" s="36">
        <v>2</v>
      </c>
      <c r="B61" s="33" t="s">
        <v>61</v>
      </c>
      <c r="C61" s="36">
        <v>1</v>
      </c>
      <c r="D61" s="36">
        <v>1</v>
      </c>
      <c r="E61" s="36"/>
      <c r="F61" s="36"/>
      <c r="G61" s="36">
        <v>0</v>
      </c>
      <c r="H61" s="36">
        <v>80</v>
      </c>
      <c r="I61" s="27">
        <f t="shared" ref="I61:I69" si="2">+H61/$H$70</f>
        <v>0.21052631578947367</v>
      </c>
      <c r="J61" s="25">
        <f>+J60+I61</f>
        <v>0.47368421052631576</v>
      </c>
    </row>
    <row r="62" spans="1:10" hidden="1" outlineLevel="1">
      <c r="A62" s="36">
        <v>3</v>
      </c>
      <c r="B62" s="33" t="s">
        <v>58</v>
      </c>
      <c r="C62" s="36">
        <v>0</v>
      </c>
      <c r="D62" s="36">
        <v>1</v>
      </c>
      <c r="E62" s="36"/>
      <c r="F62" s="36"/>
      <c r="G62" s="36">
        <v>0</v>
      </c>
      <c r="H62" s="36">
        <v>50</v>
      </c>
      <c r="I62" s="27">
        <f t="shared" si="2"/>
        <v>0.13157894736842105</v>
      </c>
      <c r="J62" s="25">
        <f t="shared" ref="J62:J69" si="3">+J61+I62</f>
        <v>0.60526315789473684</v>
      </c>
    </row>
    <row r="63" spans="1:10" hidden="1" outlineLevel="1">
      <c r="A63" s="36">
        <v>4</v>
      </c>
      <c r="B63" s="33" t="s">
        <v>65</v>
      </c>
      <c r="C63" s="36">
        <v>0</v>
      </c>
      <c r="D63" s="36">
        <v>1</v>
      </c>
      <c r="E63" s="36"/>
      <c r="F63" s="36"/>
      <c r="G63" s="36">
        <v>0</v>
      </c>
      <c r="H63" s="36">
        <v>50</v>
      </c>
      <c r="I63" s="27">
        <f t="shared" si="2"/>
        <v>0.13157894736842105</v>
      </c>
      <c r="J63" s="25">
        <f t="shared" si="3"/>
        <v>0.73684210526315785</v>
      </c>
    </row>
    <row r="64" spans="1:10" hidden="1" outlineLevel="1">
      <c r="A64" s="36">
        <v>5</v>
      </c>
      <c r="B64" s="33" t="s">
        <v>59</v>
      </c>
      <c r="C64" s="36">
        <v>1</v>
      </c>
      <c r="D64" s="36">
        <v>0</v>
      </c>
      <c r="E64" s="36"/>
      <c r="F64" s="36"/>
      <c r="G64" s="36">
        <v>0</v>
      </c>
      <c r="H64" s="36">
        <v>30</v>
      </c>
      <c r="I64" s="27">
        <f t="shared" si="2"/>
        <v>7.8947368421052627E-2</v>
      </c>
      <c r="J64" s="25">
        <f t="shared" si="3"/>
        <v>0.81578947368421051</v>
      </c>
    </row>
    <row r="65" spans="1:10" hidden="1" outlineLevel="1">
      <c r="A65" s="36">
        <v>6</v>
      </c>
      <c r="B65" s="33" t="s">
        <v>63</v>
      </c>
      <c r="C65" s="36">
        <v>1</v>
      </c>
      <c r="D65" s="36">
        <v>0</v>
      </c>
      <c r="E65" s="36"/>
      <c r="F65" s="36"/>
      <c r="G65" s="36">
        <v>0</v>
      </c>
      <c r="H65" s="36">
        <v>30</v>
      </c>
      <c r="I65" s="27">
        <f t="shared" si="2"/>
        <v>7.8947368421052627E-2</v>
      </c>
      <c r="J65" s="25">
        <f t="shared" si="3"/>
        <v>0.89473684210526316</v>
      </c>
    </row>
    <row r="66" spans="1:10" hidden="1" outlineLevel="1">
      <c r="A66" s="36">
        <v>7</v>
      </c>
      <c r="B66" s="33" t="s">
        <v>64</v>
      </c>
      <c r="C66" s="36">
        <v>0</v>
      </c>
      <c r="D66" s="36">
        <v>0</v>
      </c>
      <c r="E66" s="36"/>
      <c r="F66" s="36"/>
      <c r="G66" s="36">
        <v>1</v>
      </c>
      <c r="H66" s="36">
        <v>20</v>
      </c>
      <c r="I66" s="27">
        <f t="shared" si="2"/>
        <v>5.2631578947368418E-2</v>
      </c>
      <c r="J66" s="25">
        <f t="shared" si="3"/>
        <v>0.94736842105263164</v>
      </c>
    </row>
    <row r="67" spans="1:10" hidden="1" outlineLevel="1">
      <c r="A67" s="36">
        <v>8</v>
      </c>
      <c r="B67" s="33" t="s">
        <v>66</v>
      </c>
      <c r="C67" s="36">
        <v>0</v>
      </c>
      <c r="D67" s="36">
        <v>0</v>
      </c>
      <c r="E67" s="36"/>
      <c r="F67" s="36"/>
      <c r="G67" s="36">
        <v>1</v>
      </c>
      <c r="H67" s="36">
        <v>20</v>
      </c>
      <c r="I67" s="27">
        <f t="shared" si="2"/>
        <v>5.2631578947368418E-2</v>
      </c>
      <c r="J67" s="25">
        <f t="shared" si="3"/>
        <v>1</v>
      </c>
    </row>
    <row r="68" spans="1:10" hidden="1" outlineLevel="1">
      <c r="A68" s="36">
        <v>9</v>
      </c>
      <c r="B68" s="33" t="s">
        <v>60</v>
      </c>
      <c r="C68" s="36">
        <v>0</v>
      </c>
      <c r="D68" s="36">
        <v>0</v>
      </c>
      <c r="E68" s="36"/>
      <c r="F68" s="36"/>
      <c r="G68" s="36">
        <v>0</v>
      </c>
      <c r="H68" s="36">
        <v>0</v>
      </c>
      <c r="I68" s="27">
        <f t="shared" si="2"/>
        <v>0</v>
      </c>
      <c r="J68" s="25">
        <f t="shared" si="3"/>
        <v>1</v>
      </c>
    </row>
    <row r="69" spans="1:10" hidden="1" outlineLevel="1">
      <c r="A69" s="36">
        <v>10</v>
      </c>
      <c r="B69" s="33" t="s">
        <v>62</v>
      </c>
      <c r="C69" s="36">
        <v>0</v>
      </c>
      <c r="D69" s="36">
        <v>0</v>
      </c>
      <c r="E69" s="36"/>
      <c r="F69" s="36"/>
      <c r="G69" s="36">
        <v>0</v>
      </c>
      <c r="H69" s="36">
        <v>0</v>
      </c>
      <c r="I69" s="27">
        <f t="shared" si="2"/>
        <v>0</v>
      </c>
      <c r="J69" s="25">
        <f t="shared" si="3"/>
        <v>1</v>
      </c>
    </row>
    <row r="70" spans="1:10" hidden="1" outlineLevel="1">
      <c r="A70" s="45" t="s">
        <v>67</v>
      </c>
      <c r="B70" s="45"/>
      <c r="C70" s="45"/>
      <c r="D70" s="45"/>
      <c r="E70" s="45"/>
      <c r="F70" s="45"/>
      <c r="G70" s="45"/>
      <c r="H70" s="36">
        <f>SUM(H60:H69)</f>
        <v>380</v>
      </c>
      <c r="I70" s="27">
        <f>+H70/$H$70</f>
        <v>1</v>
      </c>
      <c r="J70" s="25"/>
    </row>
    <row r="71" spans="1:10" collapsed="1"/>
  </sheetData>
  <autoFilter ref="K16:P16" xr:uid="{00000000-0001-0000-0100-000000000000}">
    <sortState xmlns:xlrd2="http://schemas.microsoft.com/office/spreadsheetml/2017/richdata2" ref="K17:P29">
      <sortCondition descending="1" ref="N16"/>
    </sortState>
  </autoFilter>
  <sortState xmlns:xlrd2="http://schemas.microsoft.com/office/spreadsheetml/2017/richdata2" ref="K17:P29">
    <sortCondition descending="1" ref="N16:N29"/>
  </sortState>
  <mergeCells count="21">
    <mergeCell ref="A39:H39"/>
    <mergeCell ref="A6:P6"/>
    <mergeCell ref="A7:M7"/>
    <mergeCell ref="A9:P9"/>
    <mergeCell ref="A10:H10"/>
    <mergeCell ref="A11:M11"/>
    <mergeCell ref="A13:H13"/>
    <mergeCell ref="C14:H14"/>
    <mergeCell ref="L14:P14"/>
    <mergeCell ref="A33:P33"/>
    <mergeCell ref="A34:H34"/>
    <mergeCell ref="A35:M35"/>
    <mergeCell ref="J58:J59"/>
    <mergeCell ref="A70:G70"/>
    <mergeCell ref="C41:G41"/>
    <mergeCell ref="A42:A43"/>
    <mergeCell ref="I42:I43"/>
    <mergeCell ref="A54:G54"/>
    <mergeCell ref="C57:G57"/>
    <mergeCell ref="A58:A59"/>
    <mergeCell ref="I58:I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N9"/>
  <sheetViews>
    <sheetView tabSelected="1" topLeftCell="G4" zoomScale="145" zoomScaleNormal="145" workbookViewId="0">
      <selection activeCell="O9" sqref="O9"/>
    </sheetView>
  </sheetViews>
  <sheetFormatPr defaultColWidth="8" defaultRowHeight="12.75"/>
  <cols>
    <col min="1" max="1" width="4.125" style="4" bestFit="1" customWidth="1"/>
    <col min="2" max="2" width="11.75" style="4" bestFit="1" customWidth="1"/>
    <col min="3" max="3" width="26.875" style="4" bestFit="1" customWidth="1"/>
    <col min="4" max="4" width="8.875" style="4" bestFit="1" customWidth="1"/>
    <col min="5" max="5" width="33.75" style="4" bestFit="1" customWidth="1"/>
    <col min="6" max="6" width="39.5" style="4" customWidth="1"/>
    <col min="7" max="7" width="26.375" style="4" customWidth="1"/>
    <col min="8" max="8" width="23.75" style="4" customWidth="1"/>
    <col min="9" max="10" width="14.75" style="4" bestFit="1" customWidth="1"/>
    <col min="11" max="11" width="11" style="4" bestFit="1" customWidth="1"/>
    <col min="12" max="12" width="12.25" style="4" bestFit="1" customWidth="1"/>
    <col min="13" max="13" width="13.5" style="4" bestFit="1" customWidth="1"/>
    <col min="14" max="14" width="24" style="4" bestFit="1" customWidth="1"/>
    <col min="15" max="16384" width="8" style="4"/>
  </cols>
  <sheetData>
    <row r="1" spans="1:14" ht="41.25" customHeight="1"/>
    <row r="2" spans="1:14" ht="41.25" customHeight="1"/>
    <row r="3" spans="1:14" ht="41.25" customHeight="1"/>
    <row r="4" spans="1:14" ht="41.25" customHeight="1">
      <c r="A4" s="10"/>
      <c r="B4" s="57"/>
      <c r="C4" s="57"/>
      <c r="D4" s="57"/>
      <c r="E4" s="57"/>
      <c r="F4" s="57"/>
      <c r="G4" s="57"/>
      <c r="H4" s="57"/>
      <c r="I4" s="57"/>
      <c r="J4" s="57"/>
      <c r="K4" s="57"/>
      <c r="L4" s="57"/>
      <c r="M4" s="57"/>
      <c r="N4" s="57"/>
    </row>
    <row r="5" spans="1:14" ht="59.25" customHeight="1">
      <c r="A5" s="10"/>
      <c r="B5" s="58" t="s">
        <v>69</v>
      </c>
      <c r="C5" s="59"/>
      <c r="D5" s="59"/>
      <c r="E5" s="59"/>
      <c r="F5" s="59"/>
      <c r="G5" s="59"/>
      <c r="H5" s="59"/>
      <c r="I5" s="59"/>
      <c r="J5" s="59"/>
      <c r="K5" s="59"/>
      <c r="L5" s="59"/>
      <c r="M5" s="59"/>
      <c r="N5" s="59"/>
    </row>
    <row r="6" spans="1:14" ht="13.5" thickBot="1">
      <c r="A6" s="10"/>
      <c r="H6" s="10"/>
      <c r="I6" s="10"/>
      <c r="J6" s="10"/>
      <c r="K6" s="10"/>
      <c r="L6" s="10"/>
      <c r="M6" s="10"/>
      <c r="N6" s="10"/>
    </row>
    <row r="7" spans="1:14" ht="12.75" customHeight="1">
      <c r="A7" s="10"/>
      <c r="B7" s="60" t="s">
        <v>70</v>
      </c>
      <c r="C7" s="61"/>
      <c r="D7" s="61"/>
      <c r="E7" s="61"/>
      <c r="F7" s="61" t="s">
        <v>71</v>
      </c>
      <c r="G7" s="61"/>
      <c r="H7" s="61"/>
      <c r="I7" s="61"/>
      <c r="J7" s="61"/>
      <c r="K7" s="61" t="s">
        <v>72</v>
      </c>
      <c r="L7" s="61"/>
      <c r="M7" s="61"/>
      <c r="N7" s="62"/>
    </row>
    <row r="8" spans="1:14" ht="36.75" customHeight="1" thickBot="1">
      <c r="A8" s="10"/>
      <c r="B8" s="17" t="s">
        <v>73</v>
      </c>
      <c r="C8" s="15" t="s">
        <v>74</v>
      </c>
      <c r="D8" s="15" t="s">
        <v>75</v>
      </c>
      <c r="E8" s="15" t="s">
        <v>76</v>
      </c>
      <c r="F8" s="15" t="s">
        <v>77</v>
      </c>
      <c r="G8" s="16" t="s">
        <v>78</v>
      </c>
      <c r="H8" s="15" t="s">
        <v>79</v>
      </c>
      <c r="I8" s="15" t="s">
        <v>80</v>
      </c>
      <c r="J8" s="15" t="s">
        <v>81</v>
      </c>
      <c r="K8" s="15" t="s">
        <v>82</v>
      </c>
      <c r="L8" s="15" t="s">
        <v>83</v>
      </c>
      <c r="M8" s="15" t="s">
        <v>84</v>
      </c>
      <c r="N8" s="14" t="s">
        <v>85</v>
      </c>
    </row>
    <row r="9" spans="1:14" s="11" customFormat="1" ht="150" customHeight="1">
      <c r="A9" s="13"/>
      <c r="B9" s="9" t="s">
        <v>86</v>
      </c>
      <c r="C9" s="2" t="s">
        <v>87</v>
      </c>
      <c r="D9" s="2">
        <v>2</v>
      </c>
      <c r="E9" s="3" t="s">
        <v>88</v>
      </c>
      <c r="F9" s="8" t="s">
        <v>89</v>
      </c>
      <c r="G9" s="3" t="s">
        <v>90</v>
      </c>
      <c r="H9" s="8" t="s">
        <v>91</v>
      </c>
      <c r="I9" s="12" t="s">
        <v>92</v>
      </c>
      <c r="J9" s="7" t="s">
        <v>93</v>
      </c>
      <c r="K9" s="6">
        <v>44581</v>
      </c>
      <c r="L9" s="6">
        <v>44742</v>
      </c>
      <c r="M9" s="6">
        <v>44681</v>
      </c>
      <c r="N9" s="5" t="s">
        <v>94</v>
      </c>
    </row>
  </sheetData>
  <mergeCells count="5">
    <mergeCell ref="B4:N4"/>
    <mergeCell ref="B5:N5"/>
    <mergeCell ref="B7:E7"/>
    <mergeCell ref="F7:J7"/>
    <mergeCell ref="K7:N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1055035B91644384EA50C48372B899" ma:contentTypeVersion="8" ma:contentTypeDescription="Crear nuevo documento." ma:contentTypeScope="" ma:versionID="4d4d85a1f96c39577baafffbfed733b9">
  <xsd:schema xmlns:xsd="http://www.w3.org/2001/XMLSchema" xmlns:xs="http://www.w3.org/2001/XMLSchema" xmlns:p="http://schemas.microsoft.com/office/2006/metadata/properties" xmlns:ns2="27ce1161-db19-4d91-abe7-43af4649c22e" xmlns:ns3="deaebea7-acb1-4262-bd40-9f0f1f9a2248" targetNamespace="http://schemas.microsoft.com/office/2006/metadata/properties" ma:root="true" ma:fieldsID="8048e6ff6633716a579e4849bdd227bd" ns2:_="" ns3:_="">
    <xsd:import namespace="27ce1161-db19-4d91-abe7-43af4649c22e"/>
    <xsd:import namespace="deaebea7-acb1-4262-bd40-9f0f1f9a224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e1161-db19-4d91-abe7-43af4649c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aebea7-acb1-4262-bd40-9f0f1f9a224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619BF6-CF04-40EB-BF4D-A3D03EA92AA1}"/>
</file>

<file path=customXml/itemProps2.xml><?xml version="1.0" encoding="utf-8"?>
<ds:datastoreItem xmlns:ds="http://schemas.openxmlformats.org/officeDocument/2006/customXml" ds:itemID="{140C46E2-62BC-4BAA-98A5-6482648FB5CB}"/>
</file>

<file path=customXml/itemProps3.xml><?xml version="1.0" encoding="utf-8"?>
<ds:datastoreItem xmlns:ds="http://schemas.openxmlformats.org/officeDocument/2006/customXml" ds:itemID="{699CB133-930D-4538-AC3B-208BC67AFA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Suárez</dc:creator>
  <cp:keywords/>
  <dc:description/>
  <cp:lastModifiedBy>Cynthia Faride Beltrán Buitra</cp:lastModifiedBy>
  <cp:revision/>
  <dcterms:created xsi:type="dcterms:W3CDTF">2018-11-01T14:28:54Z</dcterms:created>
  <dcterms:modified xsi:type="dcterms:W3CDTF">2021-12-14T20:47:47Z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Nivel">
    <vt:lpwstr>NIVEL-1</vt:lpwstr>
  </property>
  <property fmtid="{D5CDD505-2E9C-101B-9397-08002B2CF9AE}" pid="3" name="IdTipoDoc">
    <vt:lpwstr>TIPODOC-1</vt:lpwstr>
  </property>
  <property fmtid="{D5CDD505-2E9C-101B-9397-08002B2CF9AE}" pid="4" name="IdDocTMS">
    <vt:lpwstr>DOCTMS-1</vt:lpwstr>
  </property>
  <property fmtid="{D5CDD505-2E9C-101B-9397-08002B2CF9AE}" pid="5" name="PublicarPDF">
    <vt:lpwstr>1</vt:lpwstr>
  </property>
  <property fmtid="{D5CDD505-2E9C-101B-9397-08002B2CF9AE}" pid="6" name="ContentTypeId">
    <vt:lpwstr>0x0101009E1055035B91644384EA50C48372B899</vt:lpwstr>
  </property>
</Properties>
</file>